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b688f458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四半期集計" sheetId="1" r:id="R6065647a3b8c4c88"/>
    <x:sheet xmlns:r="http://schemas.openxmlformats.org/officeDocument/2006/relationships" name="月次明細" sheetId="2" r:id="R544551dc62b74f8c"/>
    <x:sheet xmlns:r="http://schemas.openxmlformats.org/officeDocument/2006/relationships" name="KPI" sheetId="3" r:id="R40eb70f4278042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–&quot;"/>
    <x:numFmt numFmtId="201" formatCode="yyyy-mm"/>
    <x:numFmt numFmtId="202" formatCode="0.0%;[Red](0.0%);&quot;–&quot;"/>
  </x:numFmts>
  <x:fonts count="8">
    <x:font>
      <x:sz val="11"/>
      <x:name val="Carlito"/>
    </x:font>
    <x:font>
      <x:sz val="10"/>
      <x:name val="Arial"/>
    </x:font>
    <x:font>
      <x:sz val="15"/>
      <x:name val="Arial"/>
    </x:font>
    <x:font>
      <x:b/>
      <x:sz val="15"/>
      <x:name val="Arial"/>
    </x:font>
    <x:font>
      <x:sz val="10"/>
      <x:color rgb="FF1761B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E"/>
      </x:patternFill>
    </x:fill>
    <x:fill>
      <x:patternFill patternType="solid">
        <x:fgColor rgb="FF183B56"/>
      </x:patternFill>
    </x:fill>
    <x:fill>
      <x:patternFill patternType="solid">
        <x:fgColor rgb="FFDCE8F1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17291c4384518" /><Relationship Type="http://schemas.openxmlformats.org/officeDocument/2006/relationships/theme" Target="/xl/theme/theme1.xml" Id="R573510d6ae114e1c" /><Relationship Type="http://schemas.openxmlformats.org/officeDocument/2006/relationships/sharedStrings" Target="/xl/sharedStrings.xml" Id="R640abb7f24594ee4" /><Relationship Type="http://schemas.openxmlformats.org/officeDocument/2006/relationships/worksheet" Target="/xl/worksheets/sheet1.xml" Id="R6065647a3b8c4c88" /><Relationship Type="http://schemas.openxmlformats.org/officeDocument/2006/relationships/worksheet" Target="/xl/worksheets/sheet2.xml" Id="R544551dc62b74f8c" /><Relationship Type="http://schemas.openxmlformats.org/officeDocument/2006/relationships/worksheet" Target="/xl/worksheets/sheet3.xml" Id="R40eb70f4278042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1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マーケティング予算｜四半期・年間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完了月だけを同期間の予算と比較。年度予算との差を使い切る目標にしない。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消化率は費用の進捗。成果やROIの評価は別途行います。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期間</x:v>
      </x:c>
      <x:c r="B8" s="11" t="str">
        <x:v>予定月数</x:v>
      </x:c>
      <x:c r="C8" s="11" t="str">
        <x:v>完了月数</x:v>
      </x:c>
      <x:c r="D8" s="11" t="str">
        <x:v>全期間予算</x:v>
      </x:c>
      <x:c r="E8" s="11" t="str">
        <x:v>完了月予算</x:v>
      </x:c>
      <x:c r="F8" s="11" t="str">
        <x:v>完了月実績</x:v>
      </x:c>
      <x:c r="G8" s="11" t="str">
        <x:v>差異</x:v>
      </x:c>
      <x:c r="H8" s="11" t="str">
        <x:v>消化率</x:v>
      </x:c>
      <x:c r="I8" s="4"/>
      <x:c r="J8" s="4"/>
      <x:c r="K8" s="4"/>
      <x:c r="L8" s="4"/>
      <x:c r="M8" s="4"/>
    </x:row>
    <x:row r="9" ht="25" customHeight="1">
      <x:c r="A9" s="4" t="str">
        <x:v>Q1</x:v>
      </x:c>
      <x:c r="B9" s="4" t="n">
        <x:v>3</x:v>
      </x:c>
      <x:c r="C9" s="4" t="n">
        <x:f>COUNT(D18:D20)</x:f>
        <x:v>2</x:v>
      </x:c>
      <x:c r="D9" s="4" t="n">
        <x:f>SUM(B18:B20)</x:f>
        <x:v>1800000</x:v>
      </x:c>
      <x:c r="E9" s="4" t="n">
        <x:f>IF(C9=0,"",SUMIF(E18:E20,"確定",B18:B20))</x:f>
        <x:v>1200000</x:v>
      </x:c>
      <x:c r="F9" s="4" t="n">
        <x:f>IF(C9=0,"",SUM(D18:D20))</x:f>
        <x:v>1200000</x:v>
      </x:c>
      <x:c r="G9" s="4" t="n">
        <x:f>IF(C9=0,"",F9-E9)</x:f>
        <x:v>0</x:v>
      </x:c>
      <x:c r="H9" s="13" t="n">
        <x:f>IF(OR(C9=0,E9=0),"",F9/E9)</x:f>
        <x:v>1</x:v>
      </x:c>
      <x:c r="I9" s="4"/>
      <x:c r="J9" s="4"/>
      <x:c r="K9" s="4"/>
      <x:c r="L9" s="4"/>
      <x:c r="M9" s="4"/>
    </x:row>
    <x:row r="10" ht="25" customHeight="1">
      <x:c r="A10" s="4" t="str">
        <x:v>Q2</x:v>
      </x:c>
      <x:c r="B10" s="4" t="n">
        <x:v>3</x:v>
      </x:c>
      <x:c r="C10" s="4" t="n">
        <x:f>COUNT(D21:D23)</x:f>
        <x:v>0</x:v>
      </x:c>
      <x:c r="D10" s="4" t="n">
        <x:f>SUM(B21:B23)</x:f>
        <x:v>1800000</x:v>
      </x:c>
      <x:c r="E10" s="4" t="str">
        <x:f>IF(C10=0,"",SUMIF(E21:E23,"確定",B21:B23))</x:f>
      </x:c>
      <x:c r="F10" s="4" t="str">
        <x:f>IF(C10=0,"",SUM(D21:D23))</x:f>
      </x:c>
      <x:c r="G10" s="4" t="str">
        <x:f>IF(C10=0,"",F10-E10)</x:f>
      </x:c>
      <x:c r="H10" s="13" t="str">
        <x:f>IF(OR(C10=0,E10=0),"",F10/E10)</x:f>
      </x:c>
      <x:c r="I10" s="4"/>
      <x:c r="J10" s="4"/>
      <x:c r="K10" s="4"/>
      <x:c r="L10" s="4"/>
      <x:c r="M10" s="4"/>
    </x:row>
    <x:row r="11" ht="25" customHeight="1">
      <x:c r="A11" s="4" t="str">
        <x:v>Q3</x:v>
      </x:c>
      <x:c r="B11" s="4" t="n">
        <x:v>3</x:v>
      </x:c>
      <x:c r="C11" s="4" t="n">
        <x:f>COUNT(D24:D26)</x:f>
        <x:v>0</x:v>
      </x:c>
      <x:c r="D11" s="4" t="n">
        <x:f>SUM(B24:B26)</x:f>
        <x:v>1800000</x:v>
      </x:c>
      <x:c r="E11" s="4" t="str">
        <x:f>IF(C11=0,"",SUMIF(E24:E26,"確定",B24:B26))</x:f>
      </x:c>
      <x:c r="F11" s="4" t="str">
        <x:f>IF(C11=0,"",SUM(D24:D26))</x:f>
      </x:c>
      <x:c r="G11" s="4" t="str">
        <x:f>IF(C11=0,"",F11-E11)</x:f>
      </x:c>
      <x:c r="H11" s="13" t="str">
        <x:f>IF(OR(C11=0,E11=0),"",F11/E11)</x:f>
      </x:c>
      <x:c r="I11" s="4"/>
      <x:c r="J11" s="4"/>
      <x:c r="K11" s="4"/>
      <x:c r="L11" s="4"/>
      <x:c r="M11" s="4"/>
    </x:row>
    <x:row r="12" ht="25" customHeight="1">
      <x:c r="A12" s="4" t="str">
        <x:v>Q4</x:v>
      </x:c>
      <x:c r="B12" s="4" t="n">
        <x:v>3</x:v>
      </x:c>
      <x:c r="C12" s="4" t="n">
        <x:f>COUNT(D27:D29)</x:f>
        <x:v>0</x:v>
      </x:c>
      <x:c r="D12" s="4" t="n">
        <x:f>SUM(B27:B29)</x:f>
        <x:v>1800000</x:v>
      </x:c>
      <x:c r="E12" s="4" t="str">
        <x:f>IF(C12=0,"",SUMIF(E27:E29,"確定",B27:B29))</x:f>
      </x:c>
      <x:c r="F12" s="4" t="str">
        <x:f>IF(C12=0,"",SUM(D27:D29))</x:f>
      </x:c>
      <x:c r="G12" s="4" t="str">
        <x:f>IF(C12=0,"",F12-E12)</x:f>
      </x:c>
      <x:c r="H12" s="13" t="str">
        <x:f>IF(OR(C12=0,E12=0),"",F12/E12)</x:f>
      </x:c>
      <x:c r="I12" s="4"/>
      <x:c r="J12" s="4"/>
      <x:c r="K12" s="4"/>
      <x:c r="L12" s="4"/>
      <x:c r="M12" s="4"/>
    </x:row>
    <x:row r="13" ht="25" customHeight="1">
      <x:c r="A13" s="16" t="str">
        <x:v>年間</x:v>
      </x:c>
      <x:c r="B13" s="16" t="n">
        <x:v>12</x:v>
      </x:c>
      <x:c r="C13" s="16" t="n">
        <x:f>COUNT(D18:D29)</x:f>
        <x:v>2</x:v>
      </x:c>
      <x:c r="D13" s="16" t="n">
        <x:f>SUM(B18:B29)</x:f>
        <x:v>7200000</x:v>
      </x:c>
      <x:c r="E13" s="16" t="n">
        <x:f>IF(C13=0,"",SUMIF(E18:E29,"確定",B18:B29))</x:f>
        <x:v>1200000</x:v>
      </x:c>
      <x:c r="F13" s="16" t="n">
        <x:f>IF(C13=0,"",SUM(D18:D29))</x:f>
        <x:v>1200000</x:v>
      </x:c>
      <x:c r="G13" s="16" t="n">
        <x:f>IF(C13=0,"",F13-E13)</x:f>
        <x:v>0</x:v>
      </x:c>
      <x:c r="H13" s="17" t="n">
        <x:f>IF(OR(C13=0,E13=0),"",F13/E13)</x:f>
        <x:v>1</x:v>
      </x:c>
      <x:c r="I13" s="4"/>
      <x:c r="J13" s="4"/>
      <x:c r="K13" s="4"/>
      <x:c r="L13" s="4"/>
      <x:c r="M13" s="4"/>
    </x:row>
    <x:row r="14" ht="25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25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2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34" customHeight="1">
      <x:c r="A17" s="11" t="str">
        <x:v>月</x:v>
      </x:c>
      <x:c r="B17" s="11" t="str">
        <x:v>予算</x:v>
      </x:c>
      <x:c r="C17" s="11" t="str">
        <x:v>入力件数 / 6</x:v>
      </x:c>
      <x:c r="D17" s="11" t="str">
        <x:v>確定実績</x:v>
      </x:c>
      <x:c r="E17" s="11" t="str">
        <x:v>状態</x:v>
      </x:c>
      <x:c r="F17" s="4"/>
      <x:c r="G17" s="4"/>
      <x:c r="H17" s="4"/>
      <x:c r="I17" s="4"/>
      <x:c r="J17" s="4"/>
      <x:c r="K17" s="4"/>
      <x:c r="L17" s="4"/>
      <x:c r="M17" s="4"/>
    </x:row>
    <x:row r="18" ht="25" customHeight="1">
      <x:c r="A18" s="12" t="n">
        <x:f>'月次明細'!A9</x:f>
        <x:v>46113</x:v>
      </x:c>
      <x:c r="B18" s="4" t="n">
        <x:f>SUM('月次明細'!C9:C14)</x:f>
        <x:v>600000</x:v>
      </x:c>
      <x:c r="C18" s="4" t="n">
        <x:f>COUNT('月次明細'!D9:D14)</x:f>
        <x:v>6</x:v>
      </x:c>
      <x:c r="D18" s="4" t="n">
        <x:f>IF(AND(C18=6,COUNT('月次明細'!C9:C14)=6),SUM('月次明細'!D9:D14),"")</x:f>
        <x:v>570000</x:v>
      </x:c>
      <x:c r="E18" s="4" t="str">
        <x:f>IF(ISNUMBER(D18),"確定","未完了")</x:f>
        <x:v>確定</x:v>
      </x:c>
      <x:c r="F18" s="4"/>
      <x:c r="G18" s="4"/>
      <x:c r="H18" s="4"/>
      <x:c r="I18" s="4"/>
      <x:c r="J18" s="4"/>
      <x:c r="K18" s="4"/>
      <x:c r="L18" s="4"/>
      <x:c r="M18" s="4"/>
    </x:row>
    <x:row r="19" ht="25" customHeight="1">
      <x:c r="A19" s="12" t="n">
        <x:f>'月次明細'!A15</x:f>
        <x:v>46143</x:v>
      </x:c>
      <x:c r="B19" s="4" t="n">
        <x:f>SUM('月次明細'!C15:C20)</x:f>
        <x:v>600000</x:v>
      </x:c>
      <x:c r="C19" s="4" t="n">
        <x:f>COUNT('月次明細'!D15:D20)</x:f>
        <x:v>6</x:v>
      </x:c>
      <x:c r="D19" s="4" t="n">
        <x:f>IF(AND(C19=6,COUNT('月次明細'!C15:C20)=6),SUM('月次明細'!D15:D20),"")</x:f>
        <x:v>630000</x:v>
      </x:c>
      <x:c r="E19" s="4" t="str">
        <x:f>IF(ISNUMBER(D19),"確定","未完了")</x:f>
        <x:v>確定</x:v>
      </x:c>
      <x:c r="F19" s="4"/>
      <x:c r="G19" s="4"/>
      <x:c r="H19" s="4"/>
      <x:c r="I19" s="4"/>
      <x:c r="J19" s="4"/>
      <x:c r="K19" s="4"/>
      <x:c r="L19" s="4"/>
      <x:c r="M19" s="4"/>
    </x:row>
    <x:row r="20" ht="25" customHeight="1">
      <x:c r="A20" s="12" t="n">
        <x:f>'月次明細'!A21</x:f>
        <x:v>46174</x:v>
      </x:c>
      <x:c r="B20" s="4" t="n">
        <x:f>SUM('月次明細'!C21:C26)</x:f>
        <x:v>600000</x:v>
      </x:c>
      <x:c r="C20" s="4" t="n">
        <x:f>COUNT('月次明細'!D21:D26)</x:f>
        <x:v>0</x:v>
      </x:c>
      <x:c r="D20" s="4" t="str">
        <x:f>IF(AND(C20=6,COUNT('月次明細'!C21:C26)=6),SUM('月次明細'!D21:D26),"")</x:f>
      </x:c>
      <x:c r="E20" s="4" t="str">
        <x:f>IF(ISNUMBER(D20),"確定","未完了")</x:f>
        <x:v>未完了</x:v>
      </x:c>
      <x:c r="F20" s="4"/>
      <x:c r="G20" s="4"/>
      <x:c r="H20" s="4"/>
      <x:c r="I20" s="4"/>
      <x:c r="J20" s="4"/>
      <x:c r="K20" s="4"/>
      <x:c r="L20" s="4"/>
      <x:c r="M20" s="4"/>
    </x:row>
    <x:row r="21" ht="25" customHeight="1">
      <x:c r="A21" s="12" t="n">
        <x:f>'月次明細'!A27</x:f>
        <x:v>46204</x:v>
      </x:c>
      <x:c r="B21" s="4" t="n">
        <x:f>SUM('月次明細'!C27:C32)</x:f>
        <x:v>600000</x:v>
      </x:c>
      <x:c r="C21" s="4" t="n">
        <x:f>COUNT('月次明細'!D27:D32)</x:f>
        <x:v>0</x:v>
      </x:c>
      <x:c r="D21" s="4" t="str">
        <x:f>IF(AND(C21=6,COUNT('月次明細'!C27:C32)=6),SUM('月次明細'!D27:D32),"")</x:f>
      </x:c>
      <x:c r="E21" s="4" t="str">
        <x:f>IF(ISNUMBER(D21),"確定","未完了")</x:f>
        <x:v>未完了</x:v>
      </x:c>
      <x:c r="F21" s="4"/>
      <x:c r="G21" s="4"/>
      <x:c r="H21" s="4"/>
      <x:c r="I21" s="4"/>
      <x:c r="J21" s="4"/>
      <x:c r="K21" s="4"/>
      <x:c r="L21" s="4"/>
      <x:c r="M21" s="4"/>
    </x:row>
    <x:row r="22" ht="25" customHeight="1">
      <x:c r="A22" s="12" t="n">
        <x:f>'月次明細'!A33</x:f>
        <x:v>46235</x:v>
      </x:c>
      <x:c r="B22" s="4" t="n">
        <x:f>SUM('月次明細'!C33:C38)</x:f>
        <x:v>600000</x:v>
      </x:c>
      <x:c r="C22" s="4" t="n">
        <x:f>COUNT('月次明細'!D33:D38)</x:f>
        <x:v>0</x:v>
      </x:c>
      <x:c r="D22" s="4" t="str">
        <x:f>IF(AND(C22=6,COUNT('月次明細'!C33:C38)=6),SUM('月次明細'!D33:D38),"")</x:f>
      </x:c>
      <x:c r="E22" s="4" t="str">
        <x:f>IF(ISNUMBER(D22),"確定","未完了")</x:f>
        <x:v>未完了</x:v>
      </x:c>
      <x:c r="F22" s="4"/>
      <x:c r="G22" s="4"/>
      <x:c r="H22" s="4"/>
      <x:c r="I22" s="4"/>
      <x:c r="J22" s="4"/>
      <x:c r="K22" s="4"/>
      <x:c r="L22" s="4"/>
      <x:c r="M22" s="4"/>
    </x:row>
    <x:row r="23" ht="25" customHeight="1">
      <x:c r="A23" s="12" t="n">
        <x:f>'月次明細'!A39</x:f>
        <x:v>46266</x:v>
      </x:c>
      <x:c r="B23" s="4" t="n">
        <x:f>SUM('月次明細'!C39:C44)</x:f>
        <x:v>600000</x:v>
      </x:c>
      <x:c r="C23" s="4" t="n">
        <x:f>COUNT('月次明細'!D39:D44)</x:f>
        <x:v>0</x:v>
      </x:c>
      <x:c r="D23" s="4" t="str">
        <x:f>IF(AND(C23=6,COUNT('月次明細'!C39:C44)=6),SUM('月次明細'!D39:D44),"")</x:f>
      </x:c>
      <x:c r="E23" s="4" t="str">
        <x:f>IF(ISNUMBER(D23),"確定","未完了")</x:f>
        <x:v>未完了</x:v>
      </x:c>
      <x:c r="F23" s="4"/>
      <x:c r="G23" s="4"/>
      <x:c r="H23" s="4"/>
      <x:c r="I23" s="4"/>
      <x:c r="J23" s="4"/>
      <x:c r="K23" s="4"/>
      <x:c r="L23" s="4"/>
      <x:c r="M23" s="4"/>
    </x:row>
    <x:row r="24" ht="25" customHeight="1">
      <x:c r="A24" s="12" t="n">
        <x:f>'月次明細'!A45</x:f>
        <x:v>46296</x:v>
      </x:c>
      <x:c r="B24" s="4" t="n">
        <x:f>SUM('月次明細'!C45:C50)</x:f>
        <x:v>600000</x:v>
      </x:c>
      <x:c r="C24" s="4" t="n">
        <x:f>COUNT('月次明細'!D45:D50)</x:f>
        <x:v>0</x:v>
      </x:c>
      <x:c r="D24" s="4" t="str">
        <x:f>IF(AND(C24=6,COUNT('月次明細'!C45:C50)=6),SUM('月次明細'!D45:D50),"")</x:f>
      </x:c>
      <x:c r="E24" s="4" t="str">
        <x:f>IF(ISNUMBER(D24),"確定","未完了")</x:f>
        <x:v>未完了</x:v>
      </x:c>
      <x:c r="F24" s="4"/>
      <x:c r="G24" s="4"/>
      <x:c r="H24" s="4"/>
      <x:c r="I24" s="4"/>
      <x:c r="J24" s="4"/>
      <x:c r="K24" s="4"/>
      <x:c r="L24" s="4"/>
      <x:c r="M24" s="4"/>
    </x:row>
    <x:row r="25" ht="25" customHeight="1">
      <x:c r="A25" s="12" t="n">
        <x:f>'月次明細'!A51</x:f>
        <x:v>46327</x:v>
      </x:c>
      <x:c r="B25" s="4" t="n">
        <x:f>SUM('月次明細'!C51:C56)</x:f>
        <x:v>600000</x:v>
      </x:c>
      <x:c r="C25" s="4" t="n">
        <x:f>COUNT('月次明細'!D51:D56)</x:f>
        <x:v>0</x:v>
      </x:c>
      <x:c r="D25" s="4" t="str">
        <x:f>IF(AND(C25=6,COUNT('月次明細'!C51:C56)=6),SUM('月次明細'!D51:D56),"")</x:f>
      </x:c>
      <x:c r="E25" s="4" t="str">
        <x:f>IF(ISNUMBER(D25),"確定","未完了")</x:f>
        <x:v>未完了</x:v>
      </x:c>
      <x:c r="F25" s="4"/>
      <x:c r="G25" s="4"/>
      <x:c r="H25" s="4"/>
      <x:c r="I25" s="4"/>
      <x:c r="J25" s="4"/>
      <x:c r="K25" s="4"/>
      <x:c r="L25" s="4"/>
      <x:c r="M25" s="4"/>
    </x:row>
    <x:row r="26" ht="25" customHeight="1">
      <x:c r="A26" s="12" t="n">
        <x:f>'月次明細'!A57</x:f>
        <x:v>46357</x:v>
      </x:c>
      <x:c r="B26" s="4" t="n">
        <x:f>SUM('月次明細'!C57:C62)</x:f>
        <x:v>600000</x:v>
      </x:c>
      <x:c r="C26" s="4" t="n">
        <x:f>COUNT('月次明細'!D57:D62)</x:f>
        <x:v>0</x:v>
      </x:c>
      <x:c r="D26" s="4" t="str">
        <x:f>IF(AND(C26=6,COUNT('月次明細'!C57:C62)=6),SUM('月次明細'!D57:D62),"")</x:f>
      </x:c>
      <x:c r="E26" s="4" t="str">
        <x:f>IF(ISNUMBER(D26),"確定","未完了")</x:f>
        <x:v>未完了</x:v>
      </x:c>
      <x:c r="F26" s="4"/>
      <x:c r="G26" s="4"/>
      <x:c r="H26" s="4"/>
      <x:c r="I26" s="4"/>
      <x:c r="J26" s="4"/>
      <x:c r="K26" s="4"/>
      <x:c r="L26" s="4"/>
      <x:c r="M26" s="4"/>
    </x:row>
    <x:row r="27" ht="25" customHeight="1">
      <x:c r="A27" s="12" t="n">
        <x:f>'月次明細'!A63</x:f>
        <x:v>46388</x:v>
      </x:c>
      <x:c r="B27" s="4" t="n">
        <x:f>SUM('月次明細'!C63:C68)</x:f>
        <x:v>600000</x:v>
      </x:c>
      <x:c r="C27" s="4" t="n">
        <x:f>COUNT('月次明細'!D63:D68)</x:f>
        <x:v>0</x:v>
      </x:c>
      <x:c r="D27" s="4" t="str">
        <x:f>IF(AND(C27=6,COUNT('月次明細'!C63:C68)=6),SUM('月次明細'!D63:D68),"")</x:f>
      </x:c>
      <x:c r="E27" s="4" t="str">
        <x:f>IF(ISNUMBER(D27),"確定","未完了")</x:f>
        <x:v>未完了</x:v>
      </x:c>
      <x:c r="F27" s="4"/>
      <x:c r="G27" s="4"/>
      <x:c r="H27" s="4"/>
      <x:c r="I27" s="4"/>
      <x:c r="J27" s="4"/>
      <x:c r="K27" s="4"/>
      <x:c r="L27" s="4"/>
      <x:c r="M27" s="4"/>
    </x:row>
    <x:row r="28" ht="25" customHeight="1">
      <x:c r="A28" s="12" t="n">
        <x:f>'月次明細'!A69</x:f>
        <x:v>46419</x:v>
      </x:c>
      <x:c r="B28" s="4" t="n">
        <x:f>SUM('月次明細'!C69:C74)</x:f>
        <x:v>600000</x:v>
      </x:c>
      <x:c r="C28" s="4" t="n">
        <x:f>COUNT('月次明細'!D69:D74)</x:f>
        <x:v>0</x:v>
      </x:c>
      <x:c r="D28" s="4" t="str">
        <x:f>IF(AND(C28=6,COUNT('月次明細'!C69:C74)=6),SUM('月次明細'!D69:D74),"")</x:f>
      </x:c>
      <x:c r="E28" s="4" t="str">
        <x:f>IF(ISNUMBER(D28),"確定","未完了")</x:f>
        <x:v>未完了</x:v>
      </x:c>
      <x:c r="F28" s="4"/>
      <x:c r="G28" s="4"/>
      <x:c r="H28" s="4"/>
      <x:c r="I28" s="4"/>
      <x:c r="J28" s="4"/>
      <x:c r="K28" s="4"/>
      <x:c r="L28" s="4"/>
      <x:c r="M28" s="4"/>
    </x:row>
    <x:row r="29" ht="25" customHeight="1">
      <x:c r="A29" s="12" t="n">
        <x:f>'月次明細'!A75</x:f>
        <x:v>46447</x:v>
      </x:c>
      <x:c r="B29" s="4" t="n">
        <x:f>SUM('月次明細'!C75:C80)</x:f>
        <x:v>600000</x:v>
      </x:c>
      <x:c r="C29" s="4" t="n">
        <x:f>COUNT('月次明細'!D75:D80)</x:f>
        <x:v>0</x:v>
      </x:c>
      <x:c r="D29" s="4" t="str">
        <x:f>IF(AND(C29=6,COUNT('月次明細'!C75:C80)=6),SUM('月次明細'!D75:D80),"")</x:f>
      </x:c>
      <x:c r="E29" s="4" t="str">
        <x:f>IF(ISNUMBER(D29),"確定","未完了")</x:f>
        <x:v>未完了</x:v>
      </x:c>
      <x:c r="F29" s="4"/>
      <x:c r="G29" s="4"/>
      <x:c r="H29" s="4"/>
      <x:c r="I29" s="4"/>
      <x:c r="J29" s="4"/>
      <x:c r="K29" s="4"/>
      <x:c r="L29" s="4"/>
      <x:c r="M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2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2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2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2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2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2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2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2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2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2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2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2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2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2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2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2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2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2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2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2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2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2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2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2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2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2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2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2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2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2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2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2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2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月次明細｜架空の記入例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 t="str">
        <x:v>年度開始年</x:v>
      </x:c>
      <x:c r="B3" s="8" t="n">
        <x:v>2026</x:v>
      </x:c>
      <x:c r="C3" s="4" t="str">
        <x:v>開始月</x:v>
      </x:c>
      <x:c r="D3" s="8" t="n">
        <x:v>4</x:v>
      </x:c>
      <x:c r="E3" s="4" t="str">
        <x:v>通貨 / 税</x:v>
      </x:c>
      <x:c r="F3" s="8" t="str">
        <x:v>JPY / 税抜</x:v>
      </x:c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黄色＝入力。金額は架空例。実運用前に予算・実績を置き換えてください。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空欄＝未確定、0＝確定ゼロ。実績は各月6カテゴリすべてを入力すると集計します。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 t="str">
        <x:v>開始年月は入力前に変更。既存金額は移動しません。費目はカテゴリ内で集約してください。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 t="str">
        <x:v>制作費を外注費にも重複計上しない。新カテゴリ追加時は全月・集計式の範囲を更新。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対象月</x:v>
      </x:c>
      <x:c r="B8" s="11" t="str">
        <x:v>カテゴリ</x:v>
      </x:c>
      <x:c r="C8" s="11" t="str">
        <x:v>予算</x:v>
      </x:c>
      <x:c r="D8" s="11" t="str">
        <x:v>実績</x:v>
      </x:c>
      <x:c r="E8" s="11" t="str">
        <x:v>差異：実績−予算</x:v>
      </x:c>
      <x:c r="F8" s="11" t="str">
        <x:v>消化率</x:v>
      </x:c>
      <x:c r="G8" s="11" t="str">
        <x:v>原因・担当・期限</x:v>
      </x:c>
      <x:c r="H8" s="4"/>
      <x:c r="I8" s="4"/>
      <x:c r="J8" s="4"/>
      <x:c r="K8" s="4"/>
      <x:c r="L8" s="4"/>
      <x:c r="M8" s="4"/>
    </x:row>
    <x:row r="9" ht="25" customHeight="1">
      <x:c r="A9" s="12" t="n">
        <x:f>DATE($B$3,$D$3+0,1)</x:f>
        <x:v>46113</x:v>
      </x:c>
      <x:c r="B9" s="4" t="str">
        <x:v>広告媒体費</x:v>
      </x:c>
      <x:c r="C9" s="8" t="n">
        <x:v>300000</x:v>
      </x:c>
      <x:c r="D9" s="8" t="n">
        <x:v>270000</x:v>
      </x:c>
      <x:c r="E9" s="4" t="n">
        <x:f>IF(OR(C9="",D9=""),"",D9-C9)</x:f>
        <x:v>-30000</x:v>
      </x:c>
      <x:c r="F9" s="13" t="n">
        <x:f>IF(OR(C9="",D9="",C9=0),"",D9/C9)</x:f>
        <x:v>0.9</x:v>
      </x:c>
      <x:c r="G9" s="8"/>
      <x:c r="H9" s="4"/>
      <x:c r="I9" s="4"/>
      <x:c r="J9" s="4"/>
      <x:c r="K9" s="4"/>
      <x:c r="L9" s="4"/>
      <x:c r="M9" s="4"/>
    </x:row>
    <x:row r="10" ht="25" customHeight="1">
      <x:c r="A10" s="12" t="n">
        <x:f>DATE($B$3,$D$3+0,1)</x:f>
        <x:v>46113</x:v>
      </x:c>
      <x:c r="B10" s="4" t="str">
        <x:v>コンテンツ制作</x:v>
      </x:c>
      <x:c r="C10" s="8" t="n">
        <x:v>100000</x:v>
      </x:c>
      <x:c r="D10" s="8" t="n">
        <x:v>100000</x:v>
      </x:c>
      <x:c r="E10" s="4" t="n">
        <x:f>IF(OR(C10="",D10=""),"",D10-C10)</x:f>
        <x:v>0</x:v>
      </x:c>
      <x:c r="F10" s="13" t="n">
        <x:f>IF(OR(C10="",D10="",C10=0),"",D10/C10)</x:f>
        <x:v>1</x:v>
      </x:c>
      <x:c r="G10" s="8"/>
      <x:c r="H10" s="4"/>
      <x:c r="I10" s="4"/>
      <x:c r="J10" s="4"/>
      <x:c r="K10" s="4"/>
      <x:c r="L10" s="4"/>
      <x:c r="M10" s="4"/>
    </x:row>
    <x:row r="11" ht="25" customHeight="1">
      <x:c r="A11" s="12" t="n">
        <x:f>DATE($B$3,$D$3+0,1)</x:f>
        <x:v>46113</x:v>
      </x:c>
      <x:c r="B11" s="4" t="str">
        <x:v>ツール</x:v>
      </x:c>
      <x:c r="C11" s="8" t="n">
        <x:v>50000</x:v>
      </x:c>
      <x:c r="D11" s="8" t="n">
        <x:v>50000</x:v>
      </x:c>
      <x:c r="E11" s="4" t="n">
        <x:f>IF(OR(C11="",D11=""),"",D11-C11)</x:f>
        <x:v>0</x:v>
      </x:c>
      <x:c r="F11" s="13" t="n">
        <x:f>IF(OR(C11="",D11="",C11=0),"",D11/C11)</x:f>
        <x:v>1</x:v>
      </x:c>
      <x:c r="G11" s="8"/>
      <x:c r="H11" s="4"/>
      <x:c r="I11" s="4"/>
      <x:c r="J11" s="4"/>
      <x:c r="K11" s="4"/>
      <x:c r="L11" s="4"/>
      <x:c r="M11" s="4"/>
    </x:row>
    <x:row r="12" ht="25" customHeight="1">
      <x:c r="A12" s="12" t="n">
        <x:f>DATE($B$3,$D$3+0,1)</x:f>
        <x:v>46113</x:v>
      </x:c>
      <x:c r="B12" s="4" t="str">
        <x:v>イベント</x:v>
      </x:c>
      <x:c r="C12" s="8" t="n">
        <x:v>0</x:v>
      </x:c>
      <x:c r="D12" s="8" t="n">
        <x:v>0</x:v>
      </x:c>
      <x:c r="E12" s="4" t="str">
        <x:f>IF(OR(C12="",D12=""),"",D12-C12)</x:f>
      </x:c>
      <x:c r="F12" s="13" t="str">
        <x:f>IF(OR(C12="",D12="",C12=0),"",D12/C12)</x:f>
      </x:c>
      <x:c r="G12" s="8"/>
      <x:c r="H12" s="4"/>
      <x:c r="I12" s="4"/>
      <x:c r="J12" s="4"/>
      <x:c r="K12" s="4"/>
      <x:c r="L12" s="4"/>
      <x:c r="M12" s="4"/>
    </x:row>
    <x:row r="13" ht="25" customHeight="1">
      <x:c r="A13" s="12" t="n">
        <x:f>DATE($B$3,$D$3+0,1)</x:f>
        <x:v>46113</x:v>
      </x:c>
      <x:c r="B13" s="4" t="str">
        <x:v>人件費・外注</x:v>
      </x:c>
      <x:c r="C13" s="8" t="n">
        <x:v>150000</x:v>
      </x:c>
      <x:c r="D13" s="8" t="n">
        <x:v>150000</x:v>
      </x:c>
      <x:c r="E13" s="4" t="n">
        <x:f>IF(OR(C13="",D13=""),"",D13-C13)</x:f>
        <x:v>0</x:v>
      </x:c>
      <x:c r="F13" s="13" t="n">
        <x:f>IF(OR(C13="",D13="",C13=0),"",D13/C13)</x:f>
        <x:v>1</x:v>
      </x:c>
      <x:c r="G13" s="8"/>
      <x:c r="H13" s="4"/>
      <x:c r="I13" s="4"/>
      <x:c r="J13" s="4"/>
      <x:c r="K13" s="4"/>
      <x:c r="L13" s="4"/>
      <x:c r="M13" s="4"/>
    </x:row>
    <x:row r="14" ht="25" customHeight="1">
      <x:c r="A14" s="12" t="n">
        <x:f>DATE($B$3,$D$3+0,1)</x:f>
        <x:v>46113</x:v>
      </x:c>
      <x:c r="B14" s="4" t="str">
        <x:v>その他</x:v>
      </x:c>
      <x:c r="C14" s="8" t="n">
        <x:v>0</x:v>
      </x:c>
      <x:c r="D14" s="8" t="n">
        <x:v>0</x:v>
      </x:c>
      <x:c r="E14" s="4" t="str">
        <x:f>IF(OR(C14="",D14=""),"",D14-C14)</x:f>
      </x:c>
      <x:c r="F14" s="13" t="str">
        <x:f>IF(OR(C14="",D14="",C14=0),"",D14/C14)</x:f>
      </x:c>
      <x:c r="G14" s="8"/>
      <x:c r="H14" s="4"/>
      <x:c r="I14" s="4"/>
      <x:c r="J14" s="4"/>
      <x:c r="K14" s="4"/>
      <x:c r="L14" s="4"/>
      <x:c r="M14" s="4"/>
    </x:row>
    <x:row r="15" ht="25" customHeight="1">
      <x:c r="A15" s="12" t="n">
        <x:f>DATE($B$3,$D$3+1,1)</x:f>
        <x:v>46143</x:v>
      </x:c>
      <x:c r="B15" s="4" t="str">
        <x:v>広告媒体費</x:v>
      </x:c>
      <x:c r="C15" s="8" t="n">
        <x:v>300000</x:v>
      </x:c>
      <x:c r="D15" s="8" t="n">
        <x:v>330000</x:v>
      </x:c>
      <x:c r="E15" s="4" t="n">
        <x:f>IF(OR(C15="",D15=""),"",D15-C15)</x:f>
        <x:v>30000</x:v>
      </x:c>
      <x:c r="F15" s="13" t="n">
        <x:f>IF(OR(C15="",D15="",C15=0),"",D15/C15)</x:f>
        <x:v>1.1</x:v>
      </x:c>
      <x:c r="G15" s="8"/>
      <x:c r="H15" s="4"/>
      <x:c r="I15" s="4"/>
      <x:c r="J15" s="4"/>
      <x:c r="K15" s="4"/>
      <x:c r="L15" s="4"/>
      <x:c r="M15" s="4"/>
    </x:row>
    <x:row r="16" ht="25" customHeight="1">
      <x:c r="A16" s="12" t="n">
        <x:f>DATE($B$3,$D$3+1,1)</x:f>
        <x:v>46143</x:v>
      </x:c>
      <x:c r="B16" s="4" t="str">
        <x:v>コンテンツ制作</x:v>
      </x:c>
      <x:c r="C16" s="8" t="n">
        <x:v>100000</x:v>
      </x:c>
      <x:c r="D16" s="8" t="n">
        <x:v>100000</x:v>
      </x:c>
      <x:c r="E16" s="4" t="n">
        <x:f>IF(OR(C16="",D16=""),"",D16-C16)</x:f>
        <x:v>0</x:v>
      </x:c>
      <x:c r="F16" s="13" t="n">
        <x:f>IF(OR(C16="",D16="",C16=0),"",D16/C16)</x:f>
        <x:v>1</x:v>
      </x:c>
      <x:c r="G16" s="8"/>
      <x:c r="H16" s="4"/>
      <x:c r="I16" s="4"/>
      <x:c r="J16" s="4"/>
      <x:c r="K16" s="4"/>
      <x:c r="L16" s="4"/>
      <x:c r="M16" s="4"/>
    </x:row>
    <x:row r="17" ht="25" customHeight="1">
      <x:c r="A17" s="12" t="n">
        <x:f>DATE($B$3,$D$3+1,1)</x:f>
        <x:v>46143</x:v>
      </x:c>
      <x:c r="B17" s="4" t="str">
        <x:v>ツール</x:v>
      </x:c>
      <x:c r="C17" s="8" t="n">
        <x:v>50000</x:v>
      </x:c>
      <x:c r="D17" s="8" t="n">
        <x:v>50000</x:v>
      </x:c>
      <x:c r="E17" s="4" t="n">
        <x:f>IF(OR(C17="",D17=""),"",D17-C17)</x:f>
        <x:v>0</x:v>
      </x:c>
      <x:c r="F17" s="13" t="n">
        <x:f>IF(OR(C17="",D17="",C17=0),"",D17/C17)</x:f>
        <x:v>1</x:v>
      </x:c>
      <x:c r="G17" s="8"/>
      <x:c r="H17" s="4"/>
      <x:c r="I17" s="4"/>
      <x:c r="J17" s="4"/>
      <x:c r="K17" s="4"/>
      <x:c r="L17" s="4"/>
      <x:c r="M17" s="4"/>
    </x:row>
    <x:row r="18" ht="25" customHeight="1">
      <x:c r="A18" s="12" t="n">
        <x:f>DATE($B$3,$D$3+1,1)</x:f>
        <x:v>46143</x:v>
      </x:c>
      <x:c r="B18" s="4" t="str">
        <x:v>イベント</x:v>
      </x:c>
      <x:c r="C18" s="8" t="n">
        <x:v>0</x:v>
      </x:c>
      <x:c r="D18" s="8" t="n">
        <x:v>0</x:v>
      </x:c>
      <x:c r="E18" s="4" t="str">
        <x:f>IF(OR(C18="",D18=""),"",D18-C18)</x:f>
      </x:c>
      <x:c r="F18" s="13" t="str">
        <x:f>IF(OR(C18="",D18="",C18=0),"",D18/C18)</x:f>
      </x:c>
      <x:c r="G18" s="8"/>
      <x:c r="H18" s="4"/>
      <x:c r="I18" s="4"/>
      <x:c r="J18" s="4"/>
      <x:c r="K18" s="4"/>
      <x:c r="L18" s="4"/>
      <x:c r="M18" s="4"/>
    </x:row>
    <x:row r="19" ht="25" customHeight="1">
      <x:c r="A19" s="12" t="n">
        <x:f>DATE($B$3,$D$3+1,1)</x:f>
        <x:v>46143</x:v>
      </x:c>
      <x:c r="B19" s="4" t="str">
        <x:v>人件費・外注</x:v>
      </x:c>
      <x:c r="C19" s="8" t="n">
        <x:v>150000</x:v>
      </x:c>
      <x:c r="D19" s="8" t="n">
        <x:v>150000</x:v>
      </x:c>
      <x:c r="E19" s="4" t="n">
        <x:f>IF(OR(C19="",D19=""),"",D19-C19)</x:f>
        <x:v>0</x:v>
      </x:c>
      <x:c r="F19" s="13" t="n">
        <x:f>IF(OR(C19="",D19="",C19=0),"",D19/C19)</x:f>
        <x:v>1</x:v>
      </x:c>
      <x:c r="G19" s="8"/>
      <x:c r="H19" s="4"/>
      <x:c r="I19" s="4"/>
      <x:c r="J19" s="4"/>
      <x:c r="K19" s="4"/>
      <x:c r="L19" s="4"/>
      <x:c r="M19" s="4"/>
    </x:row>
    <x:row r="20" ht="25" customHeight="1">
      <x:c r="A20" s="12" t="n">
        <x:f>DATE($B$3,$D$3+1,1)</x:f>
        <x:v>46143</x:v>
      </x:c>
      <x:c r="B20" s="4" t="str">
        <x:v>その他</x:v>
      </x:c>
      <x:c r="C20" s="8" t="n">
        <x:v>0</x:v>
      </x:c>
      <x:c r="D20" s="8" t="n">
        <x:v>0</x:v>
      </x:c>
      <x:c r="E20" s="4" t="str">
        <x:f>IF(OR(C20="",D20=""),"",D20-C20)</x:f>
      </x:c>
      <x:c r="F20" s="13" t="str">
        <x:f>IF(OR(C20="",D20="",C20=0),"",D20/C20)</x:f>
      </x:c>
      <x:c r="G20" s="8"/>
      <x:c r="H20" s="4"/>
      <x:c r="I20" s="4"/>
      <x:c r="J20" s="4"/>
      <x:c r="K20" s="4"/>
      <x:c r="L20" s="4"/>
      <x:c r="M20" s="4"/>
    </x:row>
    <x:row r="21" ht="25" customHeight="1">
      <x:c r="A21" s="12" t="n">
        <x:f>DATE($B$3,$D$3+2,1)</x:f>
        <x:v>46174</x:v>
      </x:c>
      <x:c r="B21" s="4" t="str">
        <x:v>広告媒体費</x:v>
      </x:c>
      <x:c r="C21" s="8" t="n">
        <x:v>300000</x:v>
      </x:c>
      <x:c r="D21" s="8"/>
      <x:c r="E21" s="4" t="str">
        <x:f>IF(OR(C21="",D21=""),"",D21-C21)</x:f>
      </x:c>
      <x:c r="F21" s="13" t="str">
        <x:f>IF(OR(C21="",D21="",C21=0),"",D21/C21)</x:f>
      </x:c>
      <x:c r="G21" s="8"/>
      <x:c r="H21" s="4"/>
      <x:c r="I21" s="4"/>
      <x:c r="J21" s="4"/>
      <x:c r="K21" s="4"/>
      <x:c r="L21" s="4"/>
      <x:c r="M21" s="4"/>
    </x:row>
    <x:row r="22" ht="25" customHeight="1">
      <x:c r="A22" s="12" t="n">
        <x:f>DATE($B$3,$D$3+2,1)</x:f>
        <x:v>46174</x:v>
      </x:c>
      <x:c r="B22" s="4" t="str">
        <x:v>コンテンツ制作</x:v>
      </x:c>
      <x:c r="C22" s="8" t="n">
        <x:v>100000</x:v>
      </x:c>
      <x:c r="D22" s="8"/>
      <x:c r="E22" s="4" t="str">
        <x:f>IF(OR(C22="",D22=""),"",D22-C22)</x:f>
      </x:c>
      <x:c r="F22" s="13" t="str">
        <x:f>IF(OR(C22="",D22="",C22=0),"",D22/C22)</x:f>
      </x:c>
      <x:c r="G22" s="8"/>
      <x:c r="H22" s="4"/>
      <x:c r="I22" s="4"/>
      <x:c r="J22" s="4"/>
      <x:c r="K22" s="4"/>
      <x:c r="L22" s="4"/>
      <x:c r="M22" s="4"/>
    </x:row>
    <x:row r="23" ht="25" customHeight="1">
      <x:c r="A23" s="12" t="n">
        <x:f>DATE($B$3,$D$3+2,1)</x:f>
        <x:v>46174</x:v>
      </x:c>
      <x:c r="B23" s="4" t="str">
        <x:v>ツール</x:v>
      </x:c>
      <x:c r="C23" s="8" t="n">
        <x:v>50000</x:v>
      </x:c>
      <x:c r="D23" s="8"/>
      <x:c r="E23" s="4" t="str">
        <x:f>IF(OR(C23="",D23=""),"",D23-C23)</x:f>
      </x:c>
      <x:c r="F23" s="13" t="str">
        <x:f>IF(OR(C23="",D23="",C23=0),"",D23/C23)</x:f>
      </x:c>
      <x:c r="G23" s="8"/>
      <x:c r="H23" s="4"/>
      <x:c r="I23" s="4"/>
      <x:c r="J23" s="4"/>
      <x:c r="K23" s="4"/>
      <x:c r="L23" s="4"/>
      <x:c r="M23" s="4"/>
    </x:row>
    <x:row r="24" ht="25" customHeight="1">
      <x:c r="A24" s="12" t="n">
        <x:f>DATE($B$3,$D$3+2,1)</x:f>
        <x:v>46174</x:v>
      </x:c>
      <x:c r="B24" s="4" t="str">
        <x:v>イベント</x:v>
      </x:c>
      <x:c r="C24" s="8" t="n">
        <x:v>0</x:v>
      </x:c>
      <x:c r="D24" s="8"/>
      <x:c r="E24" s="4" t="str">
        <x:f>IF(OR(C24="",D24=""),"",D24-C24)</x:f>
      </x:c>
      <x:c r="F24" s="13" t="str">
        <x:f>IF(OR(C24="",D24="",C24=0),"",D24/C24)</x:f>
      </x:c>
      <x:c r="G24" s="8"/>
      <x:c r="H24" s="4"/>
      <x:c r="I24" s="4"/>
      <x:c r="J24" s="4"/>
      <x:c r="K24" s="4"/>
      <x:c r="L24" s="4"/>
      <x:c r="M24" s="4"/>
    </x:row>
    <x:row r="25" ht="25" customHeight="1">
      <x:c r="A25" s="12" t="n">
        <x:f>DATE($B$3,$D$3+2,1)</x:f>
        <x:v>46174</x:v>
      </x:c>
      <x:c r="B25" s="4" t="str">
        <x:v>人件費・外注</x:v>
      </x:c>
      <x:c r="C25" s="8" t="n">
        <x:v>150000</x:v>
      </x:c>
      <x:c r="D25" s="8"/>
      <x:c r="E25" s="4" t="str">
        <x:f>IF(OR(C25="",D25=""),"",D25-C25)</x:f>
      </x:c>
      <x:c r="F25" s="13" t="str">
        <x:f>IF(OR(C25="",D25="",C25=0),"",D25/C25)</x:f>
      </x:c>
      <x:c r="G25" s="8"/>
      <x:c r="H25" s="4"/>
      <x:c r="I25" s="4"/>
      <x:c r="J25" s="4"/>
      <x:c r="K25" s="4"/>
      <x:c r="L25" s="4"/>
      <x:c r="M25" s="4"/>
    </x:row>
    <x:row r="26" ht="25" customHeight="1">
      <x:c r="A26" s="12" t="n">
        <x:f>DATE($B$3,$D$3+2,1)</x:f>
        <x:v>46174</x:v>
      </x:c>
      <x:c r="B26" s="4" t="str">
        <x:v>その他</x:v>
      </x:c>
      <x:c r="C26" s="8" t="n">
        <x:v>0</x:v>
      </x:c>
      <x:c r="D26" s="8"/>
      <x:c r="E26" s="4" t="str">
        <x:f>IF(OR(C26="",D26=""),"",D26-C26)</x:f>
      </x:c>
      <x:c r="F26" s="13" t="str">
        <x:f>IF(OR(C26="",D26="",C26=0),"",D26/C26)</x:f>
      </x:c>
      <x:c r="G26" s="8"/>
      <x:c r="H26" s="4"/>
      <x:c r="I26" s="4"/>
      <x:c r="J26" s="4"/>
      <x:c r="K26" s="4"/>
      <x:c r="L26" s="4"/>
      <x:c r="M26" s="4"/>
    </x:row>
    <x:row r="27" ht="25" customHeight="1">
      <x:c r="A27" s="12" t="n">
        <x:f>DATE($B$3,$D$3+3,1)</x:f>
        <x:v>46204</x:v>
      </x:c>
      <x:c r="B27" s="4" t="str">
        <x:v>広告媒体費</x:v>
      </x:c>
      <x:c r="C27" s="8" t="n">
        <x:v>300000</x:v>
      </x:c>
      <x:c r="D27" s="8"/>
      <x:c r="E27" s="4" t="str">
        <x:f>IF(OR(C27="",D27=""),"",D27-C27)</x:f>
      </x:c>
      <x:c r="F27" s="13" t="str">
        <x:f>IF(OR(C27="",D27="",C27=0),"",D27/C27)</x:f>
      </x:c>
      <x:c r="G27" s="8"/>
      <x:c r="H27" s="4"/>
      <x:c r="I27" s="4"/>
      <x:c r="J27" s="4"/>
      <x:c r="K27" s="4"/>
      <x:c r="L27" s="4"/>
      <x:c r="M27" s="4"/>
    </x:row>
    <x:row r="28" ht="25" customHeight="1">
      <x:c r="A28" s="12" t="n">
        <x:f>DATE($B$3,$D$3+3,1)</x:f>
        <x:v>46204</x:v>
      </x:c>
      <x:c r="B28" s="4" t="str">
        <x:v>コンテンツ制作</x:v>
      </x:c>
      <x:c r="C28" s="8" t="n">
        <x:v>100000</x:v>
      </x:c>
      <x:c r="D28" s="8"/>
      <x:c r="E28" s="4" t="str">
        <x:f>IF(OR(C28="",D28=""),"",D28-C28)</x:f>
      </x:c>
      <x:c r="F28" s="13" t="str">
        <x:f>IF(OR(C28="",D28="",C28=0),"",D28/C28)</x:f>
      </x:c>
      <x:c r="G28" s="8"/>
      <x:c r="H28" s="4"/>
      <x:c r="I28" s="4"/>
      <x:c r="J28" s="4"/>
      <x:c r="K28" s="4"/>
      <x:c r="L28" s="4"/>
      <x:c r="M28" s="4"/>
    </x:row>
    <x:row r="29" ht="25" customHeight="1">
      <x:c r="A29" s="12" t="n">
        <x:f>DATE($B$3,$D$3+3,1)</x:f>
        <x:v>46204</x:v>
      </x:c>
      <x:c r="B29" s="4" t="str">
        <x:v>ツール</x:v>
      </x:c>
      <x:c r="C29" s="8" t="n">
        <x:v>50000</x:v>
      </x:c>
      <x:c r="D29" s="8"/>
      <x:c r="E29" s="4" t="str">
        <x:f>IF(OR(C29="",D29=""),"",D29-C29)</x:f>
      </x:c>
      <x:c r="F29" s="13" t="str">
        <x:f>IF(OR(C29="",D29="",C29=0),"",D29/C29)</x:f>
      </x:c>
      <x:c r="G29" s="8"/>
      <x:c r="H29" s="4"/>
      <x:c r="I29" s="4"/>
      <x:c r="J29" s="4"/>
      <x:c r="K29" s="4"/>
      <x:c r="L29" s="4"/>
      <x:c r="M29" s="4"/>
    </x:row>
    <x:row r="30" ht="25" customHeight="1">
      <x:c r="A30" s="12" t="n">
        <x:f>DATE($B$3,$D$3+3,1)</x:f>
        <x:v>46204</x:v>
      </x:c>
      <x:c r="B30" s="4" t="str">
        <x:v>イベント</x:v>
      </x:c>
      <x:c r="C30" s="8" t="n">
        <x:v>0</x:v>
      </x:c>
      <x:c r="D30" s="8"/>
      <x:c r="E30" s="4" t="str">
        <x:f>IF(OR(C30="",D30=""),"",D30-C30)</x:f>
      </x:c>
      <x:c r="F30" s="13" t="str">
        <x:f>IF(OR(C30="",D30="",C30=0),"",D30/C30)</x:f>
      </x:c>
      <x:c r="G30" s="8"/>
      <x:c r="H30" s="4"/>
      <x:c r="I30" s="4"/>
      <x:c r="J30" s="4"/>
      <x:c r="K30" s="4"/>
      <x:c r="L30" s="4"/>
      <x:c r="M30" s="4"/>
    </x:row>
    <x:row r="31" ht="25" customHeight="1">
      <x:c r="A31" s="12" t="n">
        <x:f>DATE($B$3,$D$3+3,1)</x:f>
        <x:v>46204</x:v>
      </x:c>
      <x:c r="B31" s="4" t="str">
        <x:v>人件費・外注</x:v>
      </x:c>
      <x:c r="C31" s="8" t="n">
        <x:v>150000</x:v>
      </x:c>
      <x:c r="D31" s="8"/>
      <x:c r="E31" s="4" t="str">
        <x:f>IF(OR(C31="",D31=""),"",D31-C31)</x:f>
      </x:c>
      <x:c r="F31" s="13" t="str">
        <x:f>IF(OR(C31="",D31="",C31=0),"",D31/C31)</x:f>
      </x:c>
      <x:c r="G31" s="8"/>
      <x:c r="H31" s="4"/>
      <x:c r="I31" s="4"/>
      <x:c r="J31" s="4"/>
      <x:c r="K31" s="4"/>
      <x:c r="L31" s="4"/>
      <x:c r="M31" s="4"/>
    </x:row>
    <x:row r="32" ht="25" customHeight="1">
      <x:c r="A32" s="12" t="n">
        <x:f>DATE($B$3,$D$3+3,1)</x:f>
        <x:v>46204</x:v>
      </x:c>
      <x:c r="B32" s="4" t="str">
        <x:v>その他</x:v>
      </x:c>
      <x:c r="C32" s="8" t="n">
        <x:v>0</x:v>
      </x:c>
      <x:c r="D32" s="8"/>
      <x:c r="E32" s="4" t="str">
        <x:f>IF(OR(C32="",D32=""),"",D32-C32)</x:f>
      </x:c>
      <x:c r="F32" s="13" t="str">
        <x:f>IF(OR(C32="",D32="",C32=0),"",D32/C32)</x:f>
      </x:c>
      <x:c r="G32" s="8"/>
      <x:c r="H32" s="4"/>
      <x:c r="I32" s="4"/>
      <x:c r="J32" s="4"/>
      <x:c r="K32" s="4"/>
      <x:c r="L32" s="4"/>
      <x:c r="M32" s="4"/>
    </x:row>
    <x:row r="33" ht="25" customHeight="1">
      <x:c r="A33" s="12" t="n">
        <x:f>DATE($B$3,$D$3+4,1)</x:f>
        <x:v>46235</x:v>
      </x:c>
      <x:c r="B33" s="4" t="str">
        <x:v>広告媒体費</x:v>
      </x:c>
      <x:c r="C33" s="8" t="n">
        <x:v>300000</x:v>
      </x:c>
      <x:c r="D33" s="8"/>
      <x:c r="E33" s="4" t="str">
        <x:f>IF(OR(C33="",D33=""),"",D33-C33)</x:f>
      </x:c>
      <x:c r="F33" s="13" t="str">
        <x:f>IF(OR(C33="",D33="",C33=0),"",D33/C33)</x:f>
      </x:c>
      <x:c r="G33" s="8"/>
      <x:c r="H33" s="4"/>
      <x:c r="I33" s="4"/>
      <x:c r="J33" s="4"/>
      <x:c r="K33" s="4"/>
      <x:c r="L33" s="4"/>
      <x:c r="M33" s="4"/>
    </x:row>
    <x:row r="34" ht="25" customHeight="1">
      <x:c r="A34" s="12" t="n">
        <x:f>DATE($B$3,$D$3+4,1)</x:f>
        <x:v>46235</x:v>
      </x:c>
      <x:c r="B34" s="4" t="str">
        <x:v>コンテンツ制作</x:v>
      </x:c>
      <x:c r="C34" s="8" t="n">
        <x:v>100000</x:v>
      </x:c>
      <x:c r="D34" s="8"/>
      <x:c r="E34" s="4" t="str">
        <x:f>IF(OR(C34="",D34=""),"",D34-C34)</x:f>
      </x:c>
      <x:c r="F34" s="13" t="str">
        <x:f>IF(OR(C34="",D34="",C34=0),"",D34/C34)</x:f>
      </x:c>
      <x:c r="G34" s="8"/>
      <x:c r="H34" s="4"/>
      <x:c r="I34" s="4"/>
      <x:c r="J34" s="4"/>
      <x:c r="K34" s="4"/>
      <x:c r="L34" s="4"/>
      <x:c r="M34" s="4"/>
    </x:row>
    <x:row r="35" ht="25" customHeight="1">
      <x:c r="A35" s="12" t="n">
        <x:f>DATE($B$3,$D$3+4,1)</x:f>
        <x:v>46235</x:v>
      </x:c>
      <x:c r="B35" s="4" t="str">
        <x:v>ツール</x:v>
      </x:c>
      <x:c r="C35" s="8" t="n">
        <x:v>50000</x:v>
      </x:c>
      <x:c r="D35" s="8"/>
      <x:c r="E35" s="4" t="str">
        <x:f>IF(OR(C35="",D35=""),"",D35-C35)</x:f>
      </x:c>
      <x:c r="F35" s="13" t="str">
        <x:f>IF(OR(C35="",D35="",C35=0),"",D35/C35)</x:f>
      </x:c>
      <x:c r="G35" s="8"/>
      <x:c r="H35" s="4"/>
      <x:c r="I35" s="4"/>
      <x:c r="J35" s="4"/>
      <x:c r="K35" s="4"/>
      <x:c r="L35" s="4"/>
      <x:c r="M35" s="4"/>
    </x:row>
    <x:row r="36" ht="25" customHeight="1">
      <x:c r="A36" s="12" t="n">
        <x:f>DATE($B$3,$D$3+4,1)</x:f>
        <x:v>46235</x:v>
      </x:c>
      <x:c r="B36" s="4" t="str">
        <x:v>イベント</x:v>
      </x:c>
      <x:c r="C36" s="8" t="n">
        <x:v>0</x:v>
      </x:c>
      <x:c r="D36" s="8"/>
      <x:c r="E36" s="4" t="str">
        <x:f>IF(OR(C36="",D36=""),"",D36-C36)</x:f>
      </x:c>
      <x:c r="F36" s="13" t="str">
        <x:f>IF(OR(C36="",D36="",C36=0),"",D36/C36)</x:f>
      </x:c>
      <x:c r="G36" s="8"/>
      <x:c r="H36" s="4"/>
      <x:c r="I36" s="4"/>
      <x:c r="J36" s="4"/>
      <x:c r="K36" s="4"/>
      <x:c r="L36" s="4"/>
      <x:c r="M36" s="4"/>
    </x:row>
    <x:row r="37" ht="25" customHeight="1">
      <x:c r="A37" s="12" t="n">
        <x:f>DATE($B$3,$D$3+4,1)</x:f>
        <x:v>46235</x:v>
      </x:c>
      <x:c r="B37" s="4" t="str">
        <x:v>人件費・外注</x:v>
      </x:c>
      <x:c r="C37" s="8" t="n">
        <x:v>150000</x:v>
      </x:c>
      <x:c r="D37" s="8"/>
      <x:c r="E37" s="4" t="str">
        <x:f>IF(OR(C37="",D37=""),"",D37-C37)</x:f>
      </x:c>
      <x:c r="F37" s="13" t="str">
        <x:f>IF(OR(C37="",D37="",C37=0),"",D37/C37)</x:f>
      </x:c>
      <x:c r="G37" s="8"/>
      <x:c r="H37" s="4"/>
      <x:c r="I37" s="4"/>
      <x:c r="J37" s="4"/>
      <x:c r="K37" s="4"/>
      <x:c r="L37" s="4"/>
      <x:c r="M37" s="4"/>
    </x:row>
    <x:row r="38" ht="25" customHeight="1">
      <x:c r="A38" s="12" t="n">
        <x:f>DATE($B$3,$D$3+4,1)</x:f>
        <x:v>46235</x:v>
      </x:c>
      <x:c r="B38" s="4" t="str">
        <x:v>その他</x:v>
      </x:c>
      <x:c r="C38" s="8" t="n">
        <x:v>0</x:v>
      </x:c>
      <x:c r="D38" s="8"/>
      <x:c r="E38" s="4" t="str">
        <x:f>IF(OR(C38="",D38=""),"",D38-C38)</x:f>
      </x:c>
      <x:c r="F38" s="13" t="str">
        <x:f>IF(OR(C38="",D38="",C38=0),"",D38/C38)</x:f>
      </x:c>
      <x:c r="G38" s="8"/>
      <x:c r="H38" s="4"/>
      <x:c r="I38" s="4"/>
      <x:c r="J38" s="4"/>
      <x:c r="K38" s="4"/>
      <x:c r="L38" s="4"/>
      <x:c r="M38" s="4"/>
    </x:row>
    <x:row r="39" ht="25" customHeight="1">
      <x:c r="A39" s="12" t="n">
        <x:f>DATE($B$3,$D$3+5,1)</x:f>
        <x:v>46266</x:v>
      </x:c>
      <x:c r="B39" s="4" t="str">
        <x:v>広告媒体費</x:v>
      </x:c>
      <x:c r="C39" s="8" t="n">
        <x:v>300000</x:v>
      </x:c>
      <x:c r="D39" s="8"/>
      <x:c r="E39" s="4" t="str">
        <x:f>IF(OR(C39="",D39=""),"",D39-C39)</x:f>
      </x:c>
      <x:c r="F39" s="13" t="str">
        <x:f>IF(OR(C39="",D39="",C39=0),"",D39/C39)</x:f>
      </x:c>
      <x:c r="G39" s="8"/>
      <x:c r="H39" s="4"/>
      <x:c r="I39" s="4"/>
      <x:c r="J39" s="4"/>
      <x:c r="K39" s="4"/>
      <x:c r="L39" s="4"/>
      <x:c r="M39" s="4"/>
    </x:row>
    <x:row r="40" ht="25" customHeight="1">
      <x:c r="A40" s="12" t="n">
        <x:f>DATE($B$3,$D$3+5,1)</x:f>
        <x:v>46266</x:v>
      </x:c>
      <x:c r="B40" s="4" t="str">
        <x:v>コンテンツ制作</x:v>
      </x:c>
      <x:c r="C40" s="8" t="n">
        <x:v>100000</x:v>
      </x:c>
      <x:c r="D40" s="8"/>
      <x:c r="E40" s="4" t="str">
        <x:f>IF(OR(C40="",D40=""),"",D40-C40)</x:f>
      </x:c>
      <x:c r="F40" s="13" t="str">
        <x:f>IF(OR(C40="",D40="",C40=0),"",D40/C40)</x:f>
      </x:c>
      <x:c r="G40" s="8"/>
      <x:c r="H40" s="4"/>
      <x:c r="I40" s="4"/>
      <x:c r="J40" s="4"/>
      <x:c r="K40" s="4"/>
      <x:c r="L40" s="4"/>
      <x:c r="M40" s="4"/>
    </x:row>
    <x:row r="41" ht="25" customHeight="1">
      <x:c r="A41" s="12" t="n">
        <x:f>DATE($B$3,$D$3+5,1)</x:f>
        <x:v>46266</x:v>
      </x:c>
      <x:c r="B41" s="4" t="str">
        <x:v>ツール</x:v>
      </x:c>
      <x:c r="C41" s="8" t="n">
        <x:v>50000</x:v>
      </x:c>
      <x:c r="D41" s="8"/>
      <x:c r="E41" s="4" t="str">
        <x:f>IF(OR(C41="",D41=""),"",D41-C41)</x:f>
      </x:c>
      <x:c r="F41" s="13" t="str">
        <x:f>IF(OR(C41="",D41="",C41=0),"",D41/C41)</x:f>
      </x:c>
      <x:c r="G41" s="8"/>
      <x:c r="H41" s="4"/>
      <x:c r="I41" s="4"/>
      <x:c r="J41" s="4"/>
      <x:c r="K41" s="4"/>
      <x:c r="L41" s="4"/>
      <x:c r="M41" s="4"/>
    </x:row>
    <x:row r="42" ht="25" customHeight="1">
      <x:c r="A42" s="12" t="n">
        <x:f>DATE($B$3,$D$3+5,1)</x:f>
        <x:v>46266</x:v>
      </x:c>
      <x:c r="B42" s="4" t="str">
        <x:v>イベント</x:v>
      </x:c>
      <x:c r="C42" s="8" t="n">
        <x:v>0</x:v>
      </x:c>
      <x:c r="D42" s="8"/>
      <x:c r="E42" s="4" t="str">
        <x:f>IF(OR(C42="",D42=""),"",D42-C42)</x:f>
      </x:c>
      <x:c r="F42" s="13" t="str">
        <x:f>IF(OR(C42="",D42="",C42=0),"",D42/C42)</x:f>
      </x:c>
      <x:c r="G42" s="8"/>
      <x:c r="H42" s="4"/>
      <x:c r="I42" s="4"/>
      <x:c r="J42" s="4"/>
      <x:c r="K42" s="4"/>
      <x:c r="L42" s="4"/>
      <x:c r="M42" s="4"/>
    </x:row>
    <x:row r="43" ht="25" customHeight="1">
      <x:c r="A43" s="12" t="n">
        <x:f>DATE($B$3,$D$3+5,1)</x:f>
        <x:v>46266</x:v>
      </x:c>
      <x:c r="B43" s="4" t="str">
        <x:v>人件費・外注</x:v>
      </x:c>
      <x:c r="C43" s="8" t="n">
        <x:v>150000</x:v>
      </x:c>
      <x:c r="D43" s="8"/>
      <x:c r="E43" s="4" t="str">
        <x:f>IF(OR(C43="",D43=""),"",D43-C43)</x:f>
      </x:c>
      <x:c r="F43" s="13" t="str">
        <x:f>IF(OR(C43="",D43="",C43=0),"",D43/C43)</x:f>
      </x:c>
      <x:c r="G43" s="8"/>
      <x:c r="H43" s="4"/>
      <x:c r="I43" s="4"/>
      <x:c r="J43" s="4"/>
      <x:c r="K43" s="4"/>
      <x:c r="L43" s="4"/>
      <x:c r="M43" s="4"/>
    </x:row>
    <x:row r="44" ht="25" customHeight="1">
      <x:c r="A44" s="12" t="n">
        <x:f>DATE($B$3,$D$3+5,1)</x:f>
        <x:v>46266</x:v>
      </x:c>
      <x:c r="B44" s="4" t="str">
        <x:v>その他</x:v>
      </x:c>
      <x:c r="C44" s="8" t="n">
        <x:v>0</x:v>
      </x:c>
      <x:c r="D44" s="8"/>
      <x:c r="E44" s="4" t="str">
        <x:f>IF(OR(C44="",D44=""),"",D44-C44)</x:f>
      </x:c>
      <x:c r="F44" s="13" t="str">
        <x:f>IF(OR(C44="",D44="",C44=0),"",D44/C44)</x:f>
      </x:c>
      <x:c r="G44" s="8"/>
      <x:c r="H44" s="4"/>
      <x:c r="I44" s="4"/>
      <x:c r="J44" s="4"/>
      <x:c r="K44" s="4"/>
      <x:c r="L44" s="4"/>
      <x:c r="M44" s="4"/>
    </x:row>
    <x:row r="45" ht="25" customHeight="1">
      <x:c r="A45" s="12" t="n">
        <x:f>DATE($B$3,$D$3+6,1)</x:f>
        <x:v>46296</x:v>
      </x:c>
      <x:c r="B45" s="4" t="str">
        <x:v>広告媒体費</x:v>
      </x:c>
      <x:c r="C45" s="8" t="n">
        <x:v>300000</x:v>
      </x:c>
      <x:c r="D45" s="8"/>
      <x:c r="E45" s="4" t="str">
        <x:f>IF(OR(C45="",D45=""),"",D45-C45)</x:f>
      </x:c>
      <x:c r="F45" s="13" t="str">
        <x:f>IF(OR(C45="",D45="",C45=0),"",D45/C45)</x:f>
      </x:c>
      <x:c r="G45" s="8"/>
      <x:c r="H45" s="4"/>
      <x:c r="I45" s="4"/>
      <x:c r="J45" s="4"/>
      <x:c r="K45" s="4"/>
      <x:c r="L45" s="4"/>
      <x:c r="M45" s="4"/>
    </x:row>
    <x:row r="46" ht="25" customHeight="1">
      <x:c r="A46" s="12" t="n">
        <x:f>DATE($B$3,$D$3+6,1)</x:f>
        <x:v>46296</x:v>
      </x:c>
      <x:c r="B46" s="4" t="str">
        <x:v>コンテンツ制作</x:v>
      </x:c>
      <x:c r="C46" s="8" t="n">
        <x:v>100000</x:v>
      </x:c>
      <x:c r="D46" s="8"/>
      <x:c r="E46" s="4" t="str">
        <x:f>IF(OR(C46="",D46=""),"",D46-C46)</x:f>
      </x:c>
      <x:c r="F46" s="13" t="str">
        <x:f>IF(OR(C46="",D46="",C46=0),"",D46/C46)</x:f>
      </x:c>
      <x:c r="G46" s="8"/>
      <x:c r="H46" s="4"/>
      <x:c r="I46" s="4"/>
      <x:c r="J46" s="4"/>
      <x:c r="K46" s="4"/>
      <x:c r="L46" s="4"/>
      <x:c r="M46" s="4"/>
    </x:row>
    <x:row r="47" ht="25" customHeight="1">
      <x:c r="A47" s="12" t="n">
        <x:f>DATE($B$3,$D$3+6,1)</x:f>
        <x:v>46296</x:v>
      </x:c>
      <x:c r="B47" s="4" t="str">
        <x:v>ツール</x:v>
      </x:c>
      <x:c r="C47" s="8" t="n">
        <x:v>50000</x:v>
      </x:c>
      <x:c r="D47" s="8"/>
      <x:c r="E47" s="4" t="str">
        <x:f>IF(OR(C47="",D47=""),"",D47-C47)</x:f>
      </x:c>
      <x:c r="F47" s="13" t="str">
        <x:f>IF(OR(C47="",D47="",C47=0),"",D47/C47)</x:f>
      </x:c>
      <x:c r="G47" s="8"/>
      <x:c r="H47" s="4"/>
      <x:c r="I47" s="4"/>
      <x:c r="J47" s="4"/>
      <x:c r="K47" s="4"/>
      <x:c r="L47" s="4"/>
      <x:c r="M47" s="4"/>
    </x:row>
    <x:row r="48" ht="25" customHeight="1">
      <x:c r="A48" s="12" t="n">
        <x:f>DATE($B$3,$D$3+6,1)</x:f>
        <x:v>46296</x:v>
      </x:c>
      <x:c r="B48" s="4" t="str">
        <x:v>イベント</x:v>
      </x:c>
      <x:c r="C48" s="8" t="n">
        <x:v>0</x:v>
      </x:c>
      <x:c r="D48" s="8"/>
      <x:c r="E48" s="4" t="str">
        <x:f>IF(OR(C48="",D48=""),"",D48-C48)</x:f>
      </x:c>
      <x:c r="F48" s="13" t="str">
        <x:f>IF(OR(C48="",D48="",C48=0),"",D48/C48)</x:f>
      </x:c>
      <x:c r="G48" s="8"/>
      <x:c r="H48" s="4"/>
      <x:c r="I48" s="4"/>
      <x:c r="J48" s="4"/>
      <x:c r="K48" s="4"/>
      <x:c r="L48" s="4"/>
      <x:c r="M48" s="4"/>
    </x:row>
    <x:row r="49" ht="25" customHeight="1">
      <x:c r="A49" s="12" t="n">
        <x:f>DATE($B$3,$D$3+6,1)</x:f>
        <x:v>46296</x:v>
      </x:c>
      <x:c r="B49" s="4" t="str">
        <x:v>人件費・外注</x:v>
      </x:c>
      <x:c r="C49" s="8" t="n">
        <x:v>150000</x:v>
      </x:c>
      <x:c r="D49" s="8"/>
      <x:c r="E49" s="4" t="str">
        <x:f>IF(OR(C49="",D49=""),"",D49-C49)</x:f>
      </x:c>
      <x:c r="F49" s="13" t="str">
        <x:f>IF(OR(C49="",D49="",C49=0),"",D49/C49)</x:f>
      </x:c>
      <x:c r="G49" s="8"/>
      <x:c r="H49" s="4"/>
      <x:c r="I49" s="4"/>
      <x:c r="J49" s="4"/>
      <x:c r="K49" s="4"/>
      <x:c r="L49" s="4"/>
      <x:c r="M49" s="4"/>
    </x:row>
    <x:row r="50" ht="25" customHeight="1">
      <x:c r="A50" s="12" t="n">
        <x:f>DATE($B$3,$D$3+6,1)</x:f>
        <x:v>46296</x:v>
      </x:c>
      <x:c r="B50" s="4" t="str">
        <x:v>その他</x:v>
      </x:c>
      <x:c r="C50" s="8" t="n">
        <x:v>0</x:v>
      </x:c>
      <x:c r="D50" s="8"/>
      <x:c r="E50" s="4" t="str">
        <x:f>IF(OR(C50="",D50=""),"",D50-C50)</x:f>
      </x:c>
      <x:c r="F50" s="13" t="str">
        <x:f>IF(OR(C50="",D50="",C50=0),"",D50/C50)</x:f>
      </x:c>
      <x:c r="G50" s="8"/>
      <x:c r="H50" s="4"/>
      <x:c r="I50" s="4"/>
      <x:c r="J50" s="4"/>
      <x:c r="K50" s="4"/>
      <x:c r="L50" s="4"/>
      <x:c r="M50" s="4"/>
    </x:row>
    <x:row r="51" ht="25" customHeight="1">
      <x:c r="A51" s="12" t="n">
        <x:f>DATE($B$3,$D$3+7,1)</x:f>
        <x:v>46327</x:v>
      </x:c>
      <x:c r="B51" s="4" t="str">
        <x:v>広告媒体費</x:v>
      </x:c>
      <x:c r="C51" s="8" t="n">
        <x:v>300000</x:v>
      </x:c>
      <x:c r="D51" s="8"/>
      <x:c r="E51" s="4" t="str">
        <x:f>IF(OR(C51="",D51=""),"",D51-C51)</x:f>
      </x:c>
      <x:c r="F51" s="13" t="str">
        <x:f>IF(OR(C51="",D51="",C51=0),"",D51/C51)</x:f>
      </x:c>
      <x:c r="G51" s="8"/>
      <x:c r="H51" s="4"/>
      <x:c r="I51" s="4"/>
      <x:c r="J51" s="4"/>
      <x:c r="K51" s="4"/>
      <x:c r="L51" s="4"/>
      <x:c r="M51" s="4"/>
    </x:row>
    <x:row r="52" ht="25" customHeight="1">
      <x:c r="A52" s="12" t="n">
        <x:f>DATE($B$3,$D$3+7,1)</x:f>
        <x:v>46327</x:v>
      </x:c>
      <x:c r="B52" s="4" t="str">
        <x:v>コンテンツ制作</x:v>
      </x:c>
      <x:c r="C52" s="8" t="n">
        <x:v>100000</x:v>
      </x:c>
      <x:c r="D52" s="8"/>
      <x:c r="E52" s="4" t="str">
        <x:f>IF(OR(C52="",D52=""),"",D52-C52)</x:f>
      </x:c>
      <x:c r="F52" s="13" t="str">
        <x:f>IF(OR(C52="",D52="",C52=0),"",D52/C52)</x:f>
      </x:c>
      <x:c r="G52" s="8"/>
      <x:c r="H52" s="4"/>
      <x:c r="I52" s="4"/>
      <x:c r="J52" s="4"/>
      <x:c r="K52" s="4"/>
      <x:c r="L52" s="4"/>
      <x:c r="M52" s="4"/>
    </x:row>
    <x:row r="53" ht="25" customHeight="1">
      <x:c r="A53" s="12" t="n">
        <x:f>DATE($B$3,$D$3+7,1)</x:f>
        <x:v>46327</x:v>
      </x:c>
      <x:c r="B53" s="4" t="str">
        <x:v>ツール</x:v>
      </x:c>
      <x:c r="C53" s="8" t="n">
        <x:v>50000</x:v>
      </x:c>
      <x:c r="D53" s="8"/>
      <x:c r="E53" s="4" t="str">
        <x:f>IF(OR(C53="",D53=""),"",D53-C53)</x:f>
      </x:c>
      <x:c r="F53" s="13" t="str">
        <x:f>IF(OR(C53="",D53="",C53=0),"",D53/C53)</x:f>
      </x:c>
      <x:c r="G53" s="8"/>
      <x:c r="H53" s="4"/>
      <x:c r="I53" s="4"/>
      <x:c r="J53" s="4"/>
      <x:c r="K53" s="4"/>
      <x:c r="L53" s="4"/>
      <x:c r="M53" s="4"/>
    </x:row>
    <x:row r="54" ht="25" customHeight="1">
      <x:c r="A54" s="12" t="n">
        <x:f>DATE($B$3,$D$3+7,1)</x:f>
        <x:v>46327</x:v>
      </x:c>
      <x:c r="B54" s="4" t="str">
        <x:v>イベント</x:v>
      </x:c>
      <x:c r="C54" s="8" t="n">
        <x:v>0</x:v>
      </x:c>
      <x:c r="D54" s="8"/>
      <x:c r="E54" s="4" t="str">
        <x:f>IF(OR(C54="",D54=""),"",D54-C54)</x:f>
      </x:c>
      <x:c r="F54" s="13" t="str">
        <x:f>IF(OR(C54="",D54="",C54=0),"",D54/C54)</x:f>
      </x:c>
      <x:c r="G54" s="8"/>
      <x:c r="H54" s="4"/>
      <x:c r="I54" s="4"/>
      <x:c r="J54" s="4"/>
      <x:c r="K54" s="4"/>
      <x:c r="L54" s="4"/>
      <x:c r="M54" s="4"/>
    </x:row>
    <x:row r="55" ht="25" customHeight="1">
      <x:c r="A55" s="12" t="n">
        <x:f>DATE($B$3,$D$3+7,1)</x:f>
        <x:v>46327</x:v>
      </x:c>
      <x:c r="B55" s="4" t="str">
        <x:v>人件費・外注</x:v>
      </x:c>
      <x:c r="C55" s="8" t="n">
        <x:v>150000</x:v>
      </x:c>
      <x:c r="D55" s="8"/>
      <x:c r="E55" s="4" t="str">
        <x:f>IF(OR(C55="",D55=""),"",D55-C55)</x:f>
      </x:c>
      <x:c r="F55" s="13" t="str">
        <x:f>IF(OR(C55="",D55="",C55=0),"",D55/C55)</x:f>
      </x:c>
      <x:c r="G55" s="8"/>
      <x:c r="H55" s="4"/>
      <x:c r="I55" s="4"/>
      <x:c r="J55" s="4"/>
      <x:c r="K55" s="4"/>
      <x:c r="L55" s="4"/>
      <x:c r="M55" s="4"/>
    </x:row>
    <x:row r="56" ht="25" customHeight="1">
      <x:c r="A56" s="12" t="n">
        <x:f>DATE($B$3,$D$3+7,1)</x:f>
        <x:v>46327</x:v>
      </x:c>
      <x:c r="B56" s="4" t="str">
        <x:v>その他</x:v>
      </x:c>
      <x:c r="C56" s="8" t="n">
        <x:v>0</x:v>
      </x:c>
      <x:c r="D56" s="8"/>
      <x:c r="E56" s="4" t="str">
        <x:f>IF(OR(C56="",D56=""),"",D56-C56)</x:f>
      </x:c>
      <x:c r="F56" s="13" t="str">
        <x:f>IF(OR(C56="",D56="",C56=0),"",D56/C56)</x:f>
      </x:c>
      <x:c r="G56" s="8"/>
      <x:c r="H56" s="4"/>
      <x:c r="I56" s="4"/>
      <x:c r="J56" s="4"/>
      <x:c r="K56" s="4"/>
      <x:c r="L56" s="4"/>
      <x:c r="M56" s="4"/>
    </x:row>
    <x:row r="57" ht="25" customHeight="1">
      <x:c r="A57" s="12" t="n">
        <x:f>DATE($B$3,$D$3+8,1)</x:f>
        <x:v>46357</x:v>
      </x:c>
      <x:c r="B57" s="4" t="str">
        <x:v>広告媒体費</x:v>
      </x:c>
      <x:c r="C57" s="8" t="n">
        <x:v>300000</x:v>
      </x:c>
      <x:c r="D57" s="8"/>
      <x:c r="E57" s="4" t="str">
        <x:f>IF(OR(C57="",D57=""),"",D57-C57)</x:f>
      </x:c>
      <x:c r="F57" s="13" t="str">
        <x:f>IF(OR(C57="",D57="",C57=0),"",D57/C57)</x:f>
      </x:c>
      <x:c r="G57" s="8"/>
      <x:c r="H57" s="4"/>
      <x:c r="I57" s="4"/>
      <x:c r="J57" s="4"/>
      <x:c r="K57" s="4"/>
      <x:c r="L57" s="4"/>
      <x:c r="M57" s="4"/>
    </x:row>
    <x:row r="58" ht="25" customHeight="1">
      <x:c r="A58" s="12" t="n">
        <x:f>DATE($B$3,$D$3+8,1)</x:f>
        <x:v>46357</x:v>
      </x:c>
      <x:c r="B58" s="4" t="str">
        <x:v>コンテンツ制作</x:v>
      </x:c>
      <x:c r="C58" s="8" t="n">
        <x:v>100000</x:v>
      </x:c>
      <x:c r="D58" s="8"/>
      <x:c r="E58" s="4" t="str">
        <x:f>IF(OR(C58="",D58=""),"",D58-C58)</x:f>
      </x:c>
      <x:c r="F58" s="13" t="str">
        <x:f>IF(OR(C58="",D58="",C58=0),"",D58/C58)</x:f>
      </x:c>
      <x:c r="G58" s="8"/>
      <x:c r="H58" s="4"/>
      <x:c r="I58" s="4"/>
      <x:c r="J58" s="4"/>
      <x:c r="K58" s="4"/>
      <x:c r="L58" s="4"/>
      <x:c r="M58" s="4"/>
    </x:row>
    <x:row r="59" ht="25" customHeight="1">
      <x:c r="A59" s="12" t="n">
        <x:f>DATE($B$3,$D$3+8,1)</x:f>
        <x:v>46357</x:v>
      </x:c>
      <x:c r="B59" s="4" t="str">
        <x:v>ツール</x:v>
      </x:c>
      <x:c r="C59" s="8" t="n">
        <x:v>50000</x:v>
      </x:c>
      <x:c r="D59" s="8"/>
      <x:c r="E59" s="4" t="str">
        <x:f>IF(OR(C59="",D59=""),"",D59-C59)</x:f>
      </x:c>
      <x:c r="F59" s="13" t="str">
        <x:f>IF(OR(C59="",D59="",C59=0),"",D59/C59)</x:f>
      </x:c>
      <x:c r="G59" s="8"/>
      <x:c r="H59" s="4"/>
      <x:c r="I59" s="4"/>
      <x:c r="J59" s="4"/>
      <x:c r="K59" s="4"/>
      <x:c r="L59" s="4"/>
      <x:c r="M59" s="4"/>
    </x:row>
    <x:row r="60" ht="25" customHeight="1">
      <x:c r="A60" s="12" t="n">
        <x:f>DATE($B$3,$D$3+8,1)</x:f>
        <x:v>46357</x:v>
      </x:c>
      <x:c r="B60" s="4" t="str">
        <x:v>イベント</x:v>
      </x:c>
      <x:c r="C60" s="8" t="n">
        <x:v>0</x:v>
      </x:c>
      <x:c r="D60" s="8"/>
      <x:c r="E60" s="4" t="str">
        <x:f>IF(OR(C60="",D60=""),"",D60-C60)</x:f>
      </x:c>
      <x:c r="F60" s="13" t="str">
        <x:f>IF(OR(C60="",D60="",C60=0),"",D60/C60)</x:f>
      </x:c>
      <x:c r="G60" s="8"/>
      <x:c r="H60" s="4"/>
      <x:c r="I60" s="4"/>
      <x:c r="J60" s="4"/>
      <x:c r="K60" s="4"/>
      <x:c r="L60" s="4"/>
      <x:c r="M60" s="4"/>
    </x:row>
    <x:row r="61" ht="25" customHeight="1">
      <x:c r="A61" s="12" t="n">
        <x:f>DATE($B$3,$D$3+8,1)</x:f>
        <x:v>46357</x:v>
      </x:c>
      <x:c r="B61" s="4" t="str">
        <x:v>人件費・外注</x:v>
      </x:c>
      <x:c r="C61" s="8" t="n">
        <x:v>150000</x:v>
      </x:c>
      <x:c r="D61" s="8"/>
      <x:c r="E61" s="4" t="str">
        <x:f>IF(OR(C61="",D61=""),"",D61-C61)</x:f>
      </x:c>
      <x:c r="F61" s="13" t="str">
        <x:f>IF(OR(C61="",D61="",C61=0),"",D61/C61)</x:f>
      </x:c>
      <x:c r="G61" s="8"/>
      <x:c r="H61" s="4"/>
      <x:c r="I61" s="4"/>
      <x:c r="J61" s="4"/>
      <x:c r="K61" s="4"/>
      <x:c r="L61" s="4"/>
      <x:c r="M61" s="4"/>
    </x:row>
    <x:row r="62" ht="25" customHeight="1">
      <x:c r="A62" s="12" t="n">
        <x:f>DATE($B$3,$D$3+8,1)</x:f>
        <x:v>46357</x:v>
      </x:c>
      <x:c r="B62" s="4" t="str">
        <x:v>その他</x:v>
      </x:c>
      <x:c r="C62" s="8" t="n">
        <x:v>0</x:v>
      </x:c>
      <x:c r="D62" s="8"/>
      <x:c r="E62" s="4" t="str">
        <x:f>IF(OR(C62="",D62=""),"",D62-C62)</x:f>
      </x:c>
      <x:c r="F62" s="13" t="str">
        <x:f>IF(OR(C62="",D62="",C62=0),"",D62/C62)</x:f>
      </x:c>
      <x:c r="G62" s="8"/>
      <x:c r="H62" s="4"/>
      <x:c r="I62" s="4"/>
      <x:c r="J62" s="4"/>
      <x:c r="K62" s="4"/>
      <x:c r="L62" s="4"/>
      <x:c r="M62" s="4"/>
    </x:row>
    <x:row r="63" ht="25" customHeight="1">
      <x:c r="A63" s="12" t="n">
        <x:f>DATE($B$3,$D$3+9,1)</x:f>
        <x:v>46388</x:v>
      </x:c>
      <x:c r="B63" s="4" t="str">
        <x:v>広告媒体費</x:v>
      </x:c>
      <x:c r="C63" s="8" t="n">
        <x:v>300000</x:v>
      </x:c>
      <x:c r="D63" s="8"/>
      <x:c r="E63" s="4" t="str">
        <x:f>IF(OR(C63="",D63=""),"",D63-C63)</x:f>
      </x:c>
      <x:c r="F63" s="13" t="str">
        <x:f>IF(OR(C63="",D63="",C63=0),"",D63/C63)</x:f>
      </x:c>
      <x:c r="G63" s="8"/>
      <x:c r="H63" s="4"/>
      <x:c r="I63" s="4"/>
      <x:c r="J63" s="4"/>
      <x:c r="K63" s="4"/>
      <x:c r="L63" s="4"/>
      <x:c r="M63" s="4"/>
    </x:row>
    <x:row r="64" ht="25" customHeight="1">
      <x:c r="A64" s="12" t="n">
        <x:f>DATE($B$3,$D$3+9,1)</x:f>
        <x:v>46388</x:v>
      </x:c>
      <x:c r="B64" s="4" t="str">
        <x:v>コンテンツ制作</x:v>
      </x:c>
      <x:c r="C64" s="8" t="n">
        <x:v>100000</x:v>
      </x:c>
      <x:c r="D64" s="8"/>
      <x:c r="E64" s="4" t="str">
        <x:f>IF(OR(C64="",D64=""),"",D64-C64)</x:f>
      </x:c>
      <x:c r="F64" s="13" t="str">
        <x:f>IF(OR(C64="",D64="",C64=0),"",D64/C64)</x:f>
      </x:c>
      <x:c r="G64" s="8"/>
      <x:c r="H64" s="4"/>
      <x:c r="I64" s="4"/>
      <x:c r="J64" s="4"/>
      <x:c r="K64" s="4"/>
      <x:c r="L64" s="4"/>
      <x:c r="M64" s="4"/>
    </x:row>
    <x:row r="65" ht="25" customHeight="1">
      <x:c r="A65" s="12" t="n">
        <x:f>DATE($B$3,$D$3+9,1)</x:f>
        <x:v>46388</x:v>
      </x:c>
      <x:c r="B65" s="4" t="str">
        <x:v>ツール</x:v>
      </x:c>
      <x:c r="C65" s="8" t="n">
        <x:v>50000</x:v>
      </x:c>
      <x:c r="D65" s="8"/>
      <x:c r="E65" s="4" t="str">
        <x:f>IF(OR(C65="",D65=""),"",D65-C65)</x:f>
      </x:c>
      <x:c r="F65" s="13" t="str">
        <x:f>IF(OR(C65="",D65="",C65=0),"",D65/C65)</x:f>
      </x:c>
      <x:c r="G65" s="8"/>
      <x:c r="H65" s="4"/>
      <x:c r="I65" s="4"/>
      <x:c r="J65" s="4"/>
      <x:c r="K65" s="4"/>
      <x:c r="L65" s="4"/>
      <x:c r="M65" s="4"/>
    </x:row>
    <x:row r="66" ht="25" customHeight="1">
      <x:c r="A66" s="12" t="n">
        <x:f>DATE($B$3,$D$3+9,1)</x:f>
        <x:v>46388</x:v>
      </x:c>
      <x:c r="B66" s="4" t="str">
        <x:v>イベント</x:v>
      </x:c>
      <x:c r="C66" s="8" t="n">
        <x:v>0</x:v>
      </x:c>
      <x:c r="D66" s="8"/>
      <x:c r="E66" s="4" t="str">
        <x:f>IF(OR(C66="",D66=""),"",D66-C66)</x:f>
      </x:c>
      <x:c r="F66" s="13" t="str">
        <x:f>IF(OR(C66="",D66="",C66=0),"",D66/C66)</x:f>
      </x:c>
      <x:c r="G66" s="8"/>
      <x:c r="H66" s="4"/>
      <x:c r="I66" s="4"/>
      <x:c r="J66" s="4"/>
      <x:c r="K66" s="4"/>
      <x:c r="L66" s="4"/>
      <x:c r="M66" s="4"/>
    </x:row>
    <x:row r="67" ht="25" customHeight="1">
      <x:c r="A67" s="12" t="n">
        <x:f>DATE($B$3,$D$3+9,1)</x:f>
        <x:v>46388</x:v>
      </x:c>
      <x:c r="B67" s="4" t="str">
        <x:v>人件費・外注</x:v>
      </x:c>
      <x:c r="C67" s="8" t="n">
        <x:v>150000</x:v>
      </x:c>
      <x:c r="D67" s="8"/>
      <x:c r="E67" s="4" t="str">
        <x:f>IF(OR(C67="",D67=""),"",D67-C67)</x:f>
      </x:c>
      <x:c r="F67" s="13" t="str">
        <x:f>IF(OR(C67="",D67="",C67=0),"",D67/C67)</x:f>
      </x:c>
      <x:c r="G67" s="8"/>
      <x:c r="H67" s="4"/>
      <x:c r="I67" s="4"/>
      <x:c r="J67" s="4"/>
      <x:c r="K67" s="4"/>
      <x:c r="L67" s="4"/>
      <x:c r="M67" s="4"/>
    </x:row>
    <x:row r="68" ht="25" customHeight="1">
      <x:c r="A68" s="12" t="n">
        <x:f>DATE($B$3,$D$3+9,1)</x:f>
        <x:v>46388</x:v>
      </x:c>
      <x:c r="B68" s="4" t="str">
        <x:v>その他</x:v>
      </x:c>
      <x:c r="C68" s="8" t="n">
        <x:v>0</x:v>
      </x:c>
      <x:c r="D68" s="8"/>
      <x:c r="E68" s="4" t="str">
        <x:f>IF(OR(C68="",D68=""),"",D68-C68)</x:f>
      </x:c>
      <x:c r="F68" s="13" t="str">
        <x:f>IF(OR(C68="",D68="",C68=0),"",D68/C68)</x:f>
      </x:c>
      <x:c r="G68" s="8"/>
      <x:c r="H68" s="4"/>
      <x:c r="I68" s="4"/>
      <x:c r="J68" s="4"/>
      <x:c r="K68" s="4"/>
      <x:c r="L68" s="4"/>
      <x:c r="M68" s="4"/>
    </x:row>
    <x:row r="69" ht="25" customHeight="1">
      <x:c r="A69" s="12" t="n">
        <x:f>DATE($B$3,$D$3+10,1)</x:f>
        <x:v>46419</x:v>
      </x:c>
      <x:c r="B69" s="4" t="str">
        <x:v>広告媒体費</x:v>
      </x:c>
      <x:c r="C69" s="8" t="n">
        <x:v>300000</x:v>
      </x:c>
      <x:c r="D69" s="8"/>
      <x:c r="E69" s="4" t="str">
        <x:f>IF(OR(C69="",D69=""),"",D69-C69)</x:f>
      </x:c>
      <x:c r="F69" s="13" t="str">
        <x:f>IF(OR(C69="",D69="",C69=0),"",D69/C69)</x:f>
      </x:c>
      <x:c r="G69" s="8"/>
      <x:c r="H69" s="4"/>
      <x:c r="I69" s="4"/>
      <x:c r="J69" s="4"/>
      <x:c r="K69" s="4"/>
      <x:c r="L69" s="4"/>
      <x:c r="M69" s="4"/>
    </x:row>
    <x:row r="70" ht="25" customHeight="1">
      <x:c r="A70" s="12" t="n">
        <x:f>DATE($B$3,$D$3+10,1)</x:f>
        <x:v>46419</x:v>
      </x:c>
      <x:c r="B70" s="4" t="str">
        <x:v>コンテンツ制作</x:v>
      </x:c>
      <x:c r="C70" s="8" t="n">
        <x:v>100000</x:v>
      </x:c>
      <x:c r="D70" s="8"/>
      <x:c r="E70" s="4" t="str">
        <x:f>IF(OR(C70="",D70=""),"",D70-C70)</x:f>
      </x:c>
      <x:c r="F70" s="13" t="str">
        <x:f>IF(OR(C70="",D70="",C70=0),"",D70/C70)</x:f>
      </x:c>
      <x:c r="G70" s="8"/>
      <x:c r="H70" s="4"/>
      <x:c r="I70" s="4"/>
      <x:c r="J70" s="4"/>
      <x:c r="K70" s="4"/>
      <x:c r="L70" s="4"/>
      <x:c r="M70" s="4"/>
    </x:row>
    <x:row r="71" ht="25" customHeight="1">
      <x:c r="A71" s="12" t="n">
        <x:f>DATE($B$3,$D$3+10,1)</x:f>
        <x:v>46419</x:v>
      </x:c>
      <x:c r="B71" s="4" t="str">
        <x:v>ツール</x:v>
      </x:c>
      <x:c r="C71" s="8" t="n">
        <x:v>50000</x:v>
      </x:c>
      <x:c r="D71" s="8"/>
      <x:c r="E71" s="4" t="str">
        <x:f>IF(OR(C71="",D71=""),"",D71-C71)</x:f>
      </x:c>
      <x:c r="F71" s="13" t="str">
        <x:f>IF(OR(C71="",D71="",C71=0),"",D71/C71)</x:f>
      </x:c>
      <x:c r="G71" s="8"/>
      <x:c r="H71" s="4"/>
      <x:c r="I71" s="4"/>
      <x:c r="J71" s="4"/>
      <x:c r="K71" s="4"/>
      <x:c r="L71" s="4"/>
      <x:c r="M71" s="4"/>
    </x:row>
    <x:row r="72" ht="25" customHeight="1">
      <x:c r="A72" s="12" t="n">
        <x:f>DATE($B$3,$D$3+10,1)</x:f>
        <x:v>46419</x:v>
      </x:c>
      <x:c r="B72" s="4" t="str">
        <x:v>イベント</x:v>
      </x:c>
      <x:c r="C72" s="8" t="n">
        <x:v>0</x:v>
      </x:c>
      <x:c r="D72" s="8"/>
      <x:c r="E72" s="4" t="str">
        <x:f>IF(OR(C72="",D72=""),"",D72-C72)</x:f>
      </x:c>
      <x:c r="F72" s="13" t="str">
        <x:f>IF(OR(C72="",D72="",C72=0),"",D72/C72)</x:f>
      </x:c>
      <x:c r="G72" s="8"/>
      <x:c r="H72" s="4"/>
      <x:c r="I72" s="4"/>
      <x:c r="J72" s="4"/>
      <x:c r="K72" s="4"/>
      <x:c r="L72" s="4"/>
      <x:c r="M72" s="4"/>
    </x:row>
    <x:row r="73" ht="25" customHeight="1">
      <x:c r="A73" s="12" t="n">
        <x:f>DATE($B$3,$D$3+10,1)</x:f>
        <x:v>46419</x:v>
      </x:c>
      <x:c r="B73" s="4" t="str">
        <x:v>人件費・外注</x:v>
      </x:c>
      <x:c r="C73" s="8" t="n">
        <x:v>150000</x:v>
      </x:c>
      <x:c r="D73" s="8"/>
      <x:c r="E73" s="4" t="str">
        <x:f>IF(OR(C73="",D73=""),"",D73-C73)</x:f>
      </x:c>
      <x:c r="F73" s="13" t="str">
        <x:f>IF(OR(C73="",D73="",C73=0),"",D73/C73)</x:f>
      </x:c>
      <x:c r="G73" s="8"/>
      <x:c r="H73" s="4"/>
      <x:c r="I73" s="4"/>
      <x:c r="J73" s="4"/>
      <x:c r="K73" s="4"/>
      <x:c r="L73" s="4"/>
      <x:c r="M73" s="4"/>
    </x:row>
    <x:row r="74" ht="25" customHeight="1">
      <x:c r="A74" s="12" t="n">
        <x:f>DATE($B$3,$D$3+10,1)</x:f>
        <x:v>46419</x:v>
      </x:c>
      <x:c r="B74" s="4" t="str">
        <x:v>その他</x:v>
      </x:c>
      <x:c r="C74" s="8" t="n">
        <x:v>0</x:v>
      </x:c>
      <x:c r="D74" s="8"/>
      <x:c r="E74" s="4" t="str">
        <x:f>IF(OR(C74="",D74=""),"",D74-C74)</x:f>
      </x:c>
      <x:c r="F74" s="13" t="str">
        <x:f>IF(OR(C74="",D74="",C74=0),"",D74/C74)</x:f>
      </x:c>
      <x:c r="G74" s="8"/>
      <x:c r="H74" s="4"/>
      <x:c r="I74" s="4"/>
      <x:c r="J74" s="4"/>
      <x:c r="K74" s="4"/>
      <x:c r="L74" s="4"/>
      <x:c r="M74" s="4"/>
    </x:row>
    <x:row r="75" ht="25" customHeight="1">
      <x:c r="A75" s="12" t="n">
        <x:f>DATE($B$3,$D$3+11,1)</x:f>
        <x:v>46447</x:v>
      </x:c>
      <x:c r="B75" s="4" t="str">
        <x:v>広告媒体費</x:v>
      </x:c>
      <x:c r="C75" s="8" t="n">
        <x:v>300000</x:v>
      </x:c>
      <x:c r="D75" s="8"/>
      <x:c r="E75" s="4" t="str">
        <x:f>IF(OR(C75="",D75=""),"",D75-C75)</x:f>
      </x:c>
      <x:c r="F75" s="13" t="str">
        <x:f>IF(OR(C75="",D75="",C75=0),"",D75/C75)</x:f>
      </x:c>
      <x:c r="G75" s="8"/>
      <x:c r="H75" s="4"/>
      <x:c r="I75" s="4"/>
      <x:c r="J75" s="4"/>
      <x:c r="K75" s="4"/>
      <x:c r="L75" s="4"/>
      <x:c r="M75" s="4"/>
    </x:row>
    <x:row r="76" ht="25" customHeight="1">
      <x:c r="A76" s="12" t="n">
        <x:f>DATE($B$3,$D$3+11,1)</x:f>
        <x:v>46447</x:v>
      </x:c>
      <x:c r="B76" s="4" t="str">
        <x:v>コンテンツ制作</x:v>
      </x:c>
      <x:c r="C76" s="8" t="n">
        <x:v>100000</x:v>
      </x:c>
      <x:c r="D76" s="8"/>
      <x:c r="E76" s="4" t="str">
        <x:f>IF(OR(C76="",D76=""),"",D76-C76)</x:f>
      </x:c>
      <x:c r="F76" s="13" t="str">
        <x:f>IF(OR(C76="",D76="",C76=0),"",D76/C76)</x:f>
      </x:c>
      <x:c r="G76" s="8"/>
      <x:c r="H76" s="4"/>
      <x:c r="I76" s="4"/>
      <x:c r="J76" s="4"/>
      <x:c r="K76" s="4"/>
      <x:c r="L76" s="4"/>
      <x:c r="M76" s="4"/>
    </x:row>
    <x:row r="77" ht="25" customHeight="1">
      <x:c r="A77" s="12" t="n">
        <x:f>DATE($B$3,$D$3+11,1)</x:f>
        <x:v>46447</x:v>
      </x:c>
      <x:c r="B77" s="4" t="str">
        <x:v>ツール</x:v>
      </x:c>
      <x:c r="C77" s="8" t="n">
        <x:v>50000</x:v>
      </x:c>
      <x:c r="D77" s="8"/>
      <x:c r="E77" s="4" t="str">
        <x:f>IF(OR(C77="",D77=""),"",D77-C77)</x:f>
      </x:c>
      <x:c r="F77" s="13" t="str">
        <x:f>IF(OR(C77="",D77="",C77=0),"",D77/C77)</x:f>
      </x:c>
      <x:c r="G77" s="8"/>
      <x:c r="H77" s="4"/>
      <x:c r="I77" s="4"/>
      <x:c r="J77" s="4"/>
      <x:c r="K77" s="4"/>
      <x:c r="L77" s="4"/>
      <x:c r="M77" s="4"/>
    </x:row>
    <x:row r="78" ht="25" customHeight="1">
      <x:c r="A78" s="12" t="n">
        <x:f>DATE($B$3,$D$3+11,1)</x:f>
        <x:v>46447</x:v>
      </x:c>
      <x:c r="B78" s="4" t="str">
        <x:v>イベント</x:v>
      </x:c>
      <x:c r="C78" s="8" t="n">
        <x:v>0</x:v>
      </x:c>
      <x:c r="D78" s="8"/>
      <x:c r="E78" s="4" t="str">
        <x:f>IF(OR(C78="",D78=""),"",D78-C78)</x:f>
      </x:c>
      <x:c r="F78" s="13" t="str">
        <x:f>IF(OR(C78="",D78="",C78=0),"",D78/C78)</x:f>
      </x:c>
      <x:c r="G78" s="8"/>
      <x:c r="H78" s="4"/>
      <x:c r="I78" s="4"/>
      <x:c r="J78" s="4"/>
      <x:c r="K78" s="4"/>
      <x:c r="L78" s="4"/>
      <x:c r="M78" s="4"/>
    </x:row>
    <x:row r="79" ht="25" customHeight="1">
      <x:c r="A79" s="12" t="n">
        <x:f>DATE($B$3,$D$3+11,1)</x:f>
        <x:v>46447</x:v>
      </x:c>
      <x:c r="B79" s="4" t="str">
        <x:v>人件費・外注</x:v>
      </x:c>
      <x:c r="C79" s="8" t="n">
        <x:v>150000</x:v>
      </x:c>
      <x:c r="D79" s="8"/>
      <x:c r="E79" s="4" t="str">
        <x:f>IF(OR(C79="",D79=""),"",D79-C79)</x:f>
      </x:c>
      <x:c r="F79" s="13" t="str">
        <x:f>IF(OR(C79="",D79="",C79=0),"",D79/C79)</x:f>
      </x:c>
      <x:c r="G79" s="8"/>
      <x:c r="H79" s="4"/>
      <x:c r="I79" s="4"/>
      <x:c r="J79" s="4"/>
      <x:c r="K79" s="4"/>
      <x:c r="L79" s="4"/>
      <x:c r="M79" s="4"/>
    </x:row>
    <x:row r="80" ht="25" customHeight="1">
      <x:c r="A80" s="12" t="n">
        <x:f>DATE($B$3,$D$3+11,1)</x:f>
        <x:v>46447</x:v>
      </x:c>
      <x:c r="B80" s="4" t="str">
        <x:v>その他</x:v>
      </x:c>
      <x:c r="C80" s="8" t="n">
        <x:v>0</x:v>
      </x:c>
      <x:c r="D80" s="8"/>
      <x:c r="E80" s="4" t="str">
        <x:f>IF(OR(C80="",D80=""),"",D80-C80)</x:f>
      </x:c>
      <x:c r="F80" s="13" t="str">
        <x:f>IF(OR(C80="",D80="",C80=0),"",D80/C80)</x:f>
      </x:c>
      <x:c r="G80" s="8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G2"/>
    <x:mergeCell ref="A4:G4"/>
    <x:mergeCell ref="A5:G5"/>
    <x:mergeCell ref="A6:G6"/>
    <x:mergeCell ref="A7:G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広告KPI｜合計から率を再計算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各月B〜Fを全入力。CV・売上は同じ媒体・帰属期間・モデルで重複排除した数値を入力。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広告費は月次明細の広告媒体費。費目名を変えても参照行は変わりません。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 t="str">
        <x:v>率は入力済み月の分子・分母合計で算出。CV件数は顧客数とは限りません。ROASはROIではありません。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 t="str">
        <x:v>比較対象や成果定義が違うデータは別ファイルで管理。実績例はすべて架空。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月</x:v>
      </x:c>
      <x:c r="B8" s="11" t="str">
        <x:v>表示</x:v>
      </x:c>
      <x:c r="C8" s="11" t="str">
        <x:v>クリック</x:v>
      </x:c>
      <x:c r="D8" s="11" t="str">
        <x:v>CV</x:v>
      </x:c>
      <x:c r="E8" s="11" t="str">
        <x:v>帰属売上</x:v>
      </x:c>
      <x:c r="F8" s="11" t="str">
        <x:v>対象CV目標</x:v>
      </x:c>
      <x:c r="G8" s="11" t="str">
        <x:v>広告費</x:v>
      </x:c>
      <x:c r="H8" s="11" t="str">
        <x:v>CTR</x:v>
      </x:c>
      <x:c r="I8" s="11" t="str">
        <x:v>CVR</x:v>
      </x:c>
      <x:c r="J8" s="11" t="str">
        <x:v>CPA</x:v>
      </x:c>
      <x:c r="K8" s="11" t="str">
        <x:v>ROAS</x:v>
      </x:c>
      <x:c r="L8" s="11" t="str">
        <x:v>CV達成率</x:v>
      </x:c>
      <x:c r="M8" s="4" t="str">
        <x:v>集計対象</x:v>
      </x:c>
    </x:row>
    <x:row r="9" ht="25" customHeight="1">
      <x:c r="A9" s="12" t="n">
        <x:f>'月次明細'!A9</x:f>
        <x:v>46113</x:v>
      </x:c>
      <x:c r="B9" s="8" t="n">
        <x:v>100000</x:v>
      </x:c>
      <x:c r="C9" s="8" t="n">
        <x:v>1000</x:v>
      </x:c>
      <x:c r="D9" s="8" t="n">
        <x:v>40</x:v>
      </x:c>
      <x:c r="E9" s="8" t="n">
        <x:v>400000</x:v>
      </x:c>
      <x:c r="F9" s="8" t="n">
        <x:v>100</x:v>
      </x:c>
      <x:c r="G9" s="4" t="n">
        <x:f>IF(COUNT(B9:F9)=5,IF('月次明細'!D9="","",'月次明細'!D9),"")</x:f>
        <x:v>270000</x:v>
      </x:c>
      <x:c r="H9" s="13" t="n">
        <x:f>IF(OR(COUNT(B9:F9)&lt;5,G9=""),"",IF(B9=0,"",C9/B9))</x:f>
        <x:v>0.01</x:v>
      </x:c>
      <x:c r="I9" s="13" t="n">
        <x:f>IF(OR(COUNT(B9:F9)&lt;5,G9=""),"",IF(C9=0,"",D9/C9))</x:f>
        <x:v>0.04</x:v>
      </x:c>
      <x:c r="J9" s="4" t="n">
        <x:f>IF(OR(COUNT(B9:F9)&lt;5,G9=""),"",IF(D9=0,"",G9/D9))</x:f>
        <x:v>6750</x:v>
      </x:c>
      <x:c r="K9" s="13" t="n">
        <x:f>IF(OR(COUNT(B9:F9)&lt;5,G9=""),"",IF(G9=0,"",E9/G9))</x:f>
        <x:v>1.4814814814814814</x:v>
      </x:c>
      <x:c r="L9" s="13" t="n">
        <x:f>IF(OR(COUNT(B9:F9)&lt;5,G9=""),"",IF(F9=0,"",D9/F9))</x:f>
        <x:v>0.4</x:v>
      </x:c>
      <x:c r="M9" s="4" t="n">
        <x:f>IF(AND(COUNT(B9:F9)=5,ISNUMBER(G9)),1,0)</x:f>
        <x:v>1</x:v>
      </x:c>
    </x:row>
    <x:row r="10" ht="25" customHeight="1">
      <x:c r="A10" s="12" t="n">
        <x:f>'月次明細'!A15</x:f>
        <x:v>46143</x:v>
      </x:c>
      <x:c r="B10" s="8" t="n">
        <x:v>900000</x:v>
      </x:c>
      <x:c r="C10" s="8" t="n">
        <x:v>9000</x:v>
      </x:c>
      <x:c r="D10" s="8" t="n">
        <x:v>180</x:v>
      </x:c>
      <x:c r="E10" s="8" t="n">
        <x:v>1800000</x:v>
      </x:c>
      <x:c r="F10" s="8" t="n">
        <x:v>100</x:v>
      </x:c>
      <x:c r="G10" s="4" t="n">
        <x:f>IF(COUNT(B10:F10)=5,IF('月次明細'!D15="","",'月次明細'!D15),"")</x:f>
        <x:v>330000</x:v>
      </x:c>
      <x:c r="H10" s="13" t="n">
        <x:f>IF(OR(COUNT(B10:F10)&lt;5,G10=""),"",IF(B10=0,"",C10/B10))</x:f>
        <x:v>0.01</x:v>
      </x:c>
      <x:c r="I10" s="13" t="n">
        <x:f>IF(OR(COUNT(B10:F10)&lt;5,G10=""),"",IF(C10=0,"",D10/C10))</x:f>
        <x:v>0.02</x:v>
      </x:c>
      <x:c r="J10" s="4" t="n">
        <x:f>IF(OR(COUNT(B10:F10)&lt;5,G10=""),"",IF(D10=0,"",G10/D10))</x:f>
        <x:v>1833.3333333333333</x:v>
      </x:c>
      <x:c r="K10" s="13" t="n">
        <x:f>IF(OR(COUNT(B10:F10)&lt;5,G10=""),"",IF(G10=0,"",E10/G10))</x:f>
        <x:v>5.454545454545454</x:v>
      </x:c>
      <x:c r="L10" s="13" t="n">
        <x:f>IF(OR(COUNT(B10:F10)&lt;5,G10=""),"",IF(F10=0,"",D10/F10))</x:f>
        <x:v>1.8</x:v>
      </x:c>
      <x:c r="M10" s="4" t="n">
        <x:f>IF(AND(COUNT(B10:F10)=5,ISNUMBER(G10)),1,0)</x:f>
        <x:v>1</x:v>
      </x:c>
    </x:row>
    <x:row r="11" ht="25" customHeight="1">
      <x:c r="A11" s="12" t="n">
        <x:f>'月次明細'!A21</x:f>
        <x:v>46174</x:v>
      </x:c>
      <x:c r="B11" s="8"/>
      <x:c r="C11" s="8"/>
      <x:c r="D11" s="8"/>
      <x:c r="E11" s="8"/>
      <x:c r="F11" s="8"/>
      <x:c r="G11" s="4" t="str">
        <x:f>IF(COUNT(B11:F11)=5,IF('月次明細'!D21="","",'月次明細'!D21),"")</x:f>
      </x:c>
      <x:c r="H11" s="13" t="str">
        <x:f>IF(OR(COUNT(B11:F11)&lt;5,G11=""),"",IF(B11=0,"",C11/B11))</x:f>
      </x:c>
      <x:c r="I11" s="13" t="str">
        <x:f>IF(OR(COUNT(B11:F11)&lt;5,G11=""),"",IF(C11=0,"",D11/C11))</x:f>
      </x:c>
      <x:c r="J11" s="4" t="str">
        <x:f>IF(OR(COUNT(B11:F11)&lt;5,G11=""),"",IF(D11=0,"",G11/D11))</x:f>
      </x:c>
      <x:c r="K11" s="13" t="str">
        <x:f>IF(OR(COUNT(B11:F11)&lt;5,G11=""),"",IF(G11=0,"",E11/G11))</x:f>
      </x:c>
      <x:c r="L11" s="13" t="str">
        <x:f>IF(OR(COUNT(B11:F11)&lt;5,G11=""),"",IF(F11=0,"",D11/F11))</x:f>
      </x:c>
      <x:c r="M11" s="4" t="n">
        <x:f>IF(AND(COUNT(B11:F11)=5,ISNUMBER(G11)),1,0)</x:f>
        <x:v>0</x:v>
      </x:c>
    </x:row>
    <x:row r="12" ht="25" customHeight="1">
      <x:c r="A12" s="12" t="n">
        <x:f>'月次明細'!A27</x:f>
        <x:v>46204</x:v>
      </x:c>
      <x:c r="B12" s="8"/>
      <x:c r="C12" s="8"/>
      <x:c r="D12" s="8"/>
      <x:c r="E12" s="8"/>
      <x:c r="F12" s="8"/>
      <x:c r="G12" s="4" t="str">
        <x:f>IF(COUNT(B12:F12)=5,IF('月次明細'!D27="","",'月次明細'!D27),"")</x:f>
      </x:c>
      <x:c r="H12" s="13" t="str">
        <x:f>IF(OR(COUNT(B12:F12)&lt;5,G12=""),"",IF(B12=0,"",C12/B12))</x:f>
      </x:c>
      <x:c r="I12" s="13" t="str">
        <x:f>IF(OR(COUNT(B12:F12)&lt;5,G12=""),"",IF(C12=0,"",D12/C12))</x:f>
      </x:c>
      <x:c r="J12" s="4" t="str">
        <x:f>IF(OR(COUNT(B12:F12)&lt;5,G12=""),"",IF(D12=0,"",G12/D12))</x:f>
      </x:c>
      <x:c r="K12" s="13" t="str">
        <x:f>IF(OR(COUNT(B12:F12)&lt;5,G12=""),"",IF(G12=0,"",E12/G12))</x:f>
      </x:c>
      <x:c r="L12" s="13" t="str">
        <x:f>IF(OR(COUNT(B12:F12)&lt;5,G12=""),"",IF(F12=0,"",D12/F12))</x:f>
      </x:c>
      <x:c r="M12" s="4" t="n">
        <x:f>IF(AND(COUNT(B12:F12)=5,ISNUMBER(G12)),1,0)</x:f>
        <x:v>0</x:v>
      </x:c>
    </x:row>
    <x:row r="13" ht="25" customHeight="1">
      <x:c r="A13" s="12" t="n">
        <x:f>'月次明細'!A33</x:f>
        <x:v>46235</x:v>
      </x:c>
      <x:c r="B13" s="8"/>
      <x:c r="C13" s="8"/>
      <x:c r="D13" s="8"/>
      <x:c r="E13" s="8"/>
      <x:c r="F13" s="8"/>
      <x:c r="G13" s="4" t="str">
        <x:f>IF(COUNT(B13:F13)=5,IF('月次明細'!D33="","",'月次明細'!D33),"")</x:f>
      </x:c>
      <x:c r="H13" s="13" t="str">
        <x:f>IF(OR(COUNT(B13:F13)&lt;5,G13=""),"",IF(B13=0,"",C13/B13))</x:f>
      </x:c>
      <x:c r="I13" s="13" t="str">
        <x:f>IF(OR(COUNT(B13:F13)&lt;5,G13=""),"",IF(C13=0,"",D13/C13))</x:f>
      </x:c>
      <x:c r="J13" s="4" t="str">
        <x:f>IF(OR(COUNT(B13:F13)&lt;5,G13=""),"",IF(D13=0,"",G13/D13))</x:f>
      </x:c>
      <x:c r="K13" s="13" t="str">
        <x:f>IF(OR(COUNT(B13:F13)&lt;5,G13=""),"",IF(G13=0,"",E13/G13))</x:f>
      </x:c>
      <x:c r="L13" s="13" t="str">
        <x:f>IF(OR(COUNT(B13:F13)&lt;5,G13=""),"",IF(F13=0,"",D13/F13))</x:f>
      </x:c>
      <x:c r="M13" s="4" t="n">
        <x:f>IF(AND(COUNT(B13:F13)=5,ISNUMBER(G13)),1,0)</x:f>
        <x:v>0</x:v>
      </x:c>
    </x:row>
    <x:row r="14" ht="25" customHeight="1">
      <x:c r="A14" s="12" t="n">
        <x:f>'月次明細'!A39</x:f>
        <x:v>46266</x:v>
      </x:c>
      <x:c r="B14" s="8"/>
      <x:c r="C14" s="8"/>
      <x:c r="D14" s="8"/>
      <x:c r="E14" s="8"/>
      <x:c r="F14" s="8"/>
      <x:c r="G14" s="4" t="str">
        <x:f>IF(COUNT(B14:F14)=5,IF('月次明細'!D39="","",'月次明細'!D39),"")</x:f>
      </x:c>
      <x:c r="H14" s="13" t="str">
        <x:f>IF(OR(COUNT(B14:F14)&lt;5,G14=""),"",IF(B14=0,"",C14/B14))</x:f>
      </x:c>
      <x:c r="I14" s="13" t="str">
        <x:f>IF(OR(COUNT(B14:F14)&lt;5,G14=""),"",IF(C14=0,"",D14/C14))</x:f>
      </x:c>
      <x:c r="J14" s="4" t="str">
        <x:f>IF(OR(COUNT(B14:F14)&lt;5,G14=""),"",IF(D14=0,"",G14/D14))</x:f>
      </x:c>
      <x:c r="K14" s="13" t="str">
        <x:f>IF(OR(COUNT(B14:F14)&lt;5,G14=""),"",IF(G14=0,"",E14/G14))</x:f>
      </x:c>
      <x:c r="L14" s="13" t="str">
        <x:f>IF(OR(COUNT(B14:F14)&lt;5,G14=""),"",IF(F14=0,"",D14/F14))</x:f>
      </x:c>
      <x:c r="M14" s="4" t="n">
        <x:f>IF(AND(COUNT(B14:F14)=5,ISNUMBER(G14)),1,0)</x:f>
        <x:v>0</x:v>
      </x:c>
    </x:row>
    <x:row r="15" ht="25" customHeight="1">
      <x:c r="A15" s="12" t="n">
        <x:f>'月次明細'!A45</x:f>
        <x:v>46296</x:v>
      </x:c>
      <x:c r="B15" s="8"/>
      <x:c r="C15" s="8"/>
      <x:c r="D15" s="8"/>
      <x:c r="E15" s="8"/>
      <x:c r="F15" s="8"/>
      <x:c r="G15" s="4" t="str">
        <x:f>IF(COUNT(B15:F15)=5,IF('月次明細'!D45="","",'月次明細'!D45),"")</x:f>
      </x:c>
      <x:c r="H15" s="13" t="str">
        <x:f>IF(OR(COUNT(B15:F15)&lt;5,G15=""),"",IF(B15=0,"",C15/B15))</x:f>
      </x:c>
      <x:c r="I15" s="13" t="str">
        <x:f>IF(OR(COUNT(B15:F15)&lt;5,G15=""),"",IF(C15=0,"",D15/C15))</x:f>
      </x:c>
      <x:c r="J15" s="4" t="str">
        <x:f>IF(OR(COUNT(B15:F15)&lt;5,G15=""),"",IF(D15=0,"",G15/D15))</x:f>
      </x:c>
      <x:c r="K15" s="13" t="str">
        <x:f>IF(OR(COUNT(B15:F15)&lt;5,G15=""),"",IF(G15=0,"",E15/G15))</x:f>
      </x:c>
      <x:c r="L15" s="13" t="str">
        <x:f>IF(OR(COUNT(B15:F15)&lt;5,G15=""),"",IF(F15=0,"",D15/F15))</x:f>
      </x:c>
      <x:c r="M15" s="4" t="n">
        <x:f>IF(AND(COUNT(B15:F15)=5,ISNUMBER(G15)),1,0)</x:f>
        <x:v>0</x:v>
      </x:c>
    </x:row>
    <x:row r="16" ht="25" customHeight="1">
      <x:c r="A16" s="12" t="n">
        <x:f>'月次明細'!A51</x:f>
        <x:v>46327</x:v>
      </x:c>
      <x:c r="B16" s="8"/>
      <x:c r="C16" s="8"/>
      <x:c r="D16" s="8"/>
      <x:c r="E16" s="8"/>
      <x:c r="F16" s="8"/>
      <x:c r="G16" s="4" t="str">
        <x:f>IF(COUNT(B16:F16)=5,IF('月次明細'!D51="","",'月次明細'!D51),"")</x:f>
      </x:c>
      <x:c r="H16" s="13" t="str">
        <x:f>IF(OR(COUNT(B16:F16)&lt;5,G16=""),"",IF(B16=0,"",C16/B16))</x:f>
      </x:c>
      <x:c r="I16" s="13" t="str">
        <x:f>IF(OR(COUNT(B16:F16)&lt;5,G16=""),"",IF(C16=0,"",D16/C16))</x:f>
      </x:c>
      <x:c r="J16" s="4" t="str">
        <x:f>IF(OR(COUNT(B16:F16)&lt;5,G16=""),"",IF(D16=0,"",G16/D16))</x:f>
      </x:c>
      <x:c r="K16" s="13" t="str">
        <x:f>IF(OR(COUNT(B16:F16)&lt;5,G16=""),"",IF(G16=0,"",E16/G16))</x:f>
      </x:c>
      <x:c r="L16" s="13" t="str">
        <x:f>IF(OR(COUNT(B16:F16)&lt;5,G16=""),"",IF(F16=0,"",D16/F16))</x:f>
      </x:c>
      <x:c r="M16" s="4" t="n">
        <x:f>IF(AND(COUNT(B16:F16)=5,ISNUMBER(G16)),1,0)</x:f>
        <x:v>0</x:v>
      </x:c>
    </x:row>
    <x:row r="17" ht="25" customHeight="1">
      <x:c r="A17" s="12" t="n">
        <x:f>'月次明細'!A57</x:f>
        <x:v>46357</x:v>
      </x:c>
      <x:c r="B17" s="8"/>
      <x:c r="C17" s="8"/>
      <x:c r="D17" s="8"/>
      <x:c r="E17" s="8"/>
      <x:c r="F17" s="8"/>
      <x:c r="G17" s="4" t="str">
        <x:f>IF(COUNT(B17:F17)=5,IF('月次明細'!D57="","",'月次明細'!D57),"")</x:f>
      </x:c>
      <x:c r="H17" s="13" t="str">
        <x:f>IF(OR(COUNT(B17:F17)&lt;5,G17=""),"",IF(B17=0,"",C17/B17))</x:f>
      </x:c>
      <x:c r="I17" s="13" t="str">
        <x:f>IF(OR(COUNT(B17:F17)&lt;5,G17=""),"",IF(C17=0,"",D17/C17))</x:f>
      </x:c>
      <x:c r="J17" s="4" t="str">
        <x:f>IF(OR(COUNT(B17:F17)&lt;5,G17=""),"",IF(D17=0,"",G17/D17))</x:f>
      </x:c>
      <x:c r="K17" s="13" t="str">
        <x:f>IF(OR(COUNT(B17:F17)&lt;5,G17=""),"",IF(G17=0,"",E17/G17))</x:f>
      </x:c>
      <x:c r="L17" s="13" t="str">
        <x:f>IF(OR(COUNT(B17:F17)&lt;5,G17=""),"",IF(F17=0,"",D17/F17))</x:f>
      </x:c>
      <x:c r="M17" s="4" t="n">
        <x:f>IF(AND(COUNT(B17:F17)=5,ISNUMBER(G17)),1,0)</x:f>
        <x:v>0</x:v>
      </x:c>
    </x:row>
    <x:row r="18" ht="25" customHeight="1">
      <x:c r="A18" s="12" t="n">
        <x:f>'月次明細'!A63</x:f>
        <x:v>46388</x:v>
      </x:c>
      <x:c r="B18" s="8"/>
      <x:c r="C18" s="8"/>
      <x:c r="D18" s="8"/>
      <x:c r="E18" s="8"/>
      <x:c r="F18" s="8"/>
      <x:c r="G18" s="4" t="str">
        <x:f>IF(COUNT(B18:F18)=5,IF('月次明細'!D63="","",'月次明細'!D63),"")</x:f>
      </x:c>
      <x:c r="H18" s="13" t="str">
        <x:f>IF(OR(COUNT(B18:F18)&lt;5,G18=""),"",IF(B18=0,"",C18/B18))</x:f>
      </x:c>
      <x:c r="I18" s="13" t="str">
        <x:f>IF(OR(COUNT(B18:F18)&lt;5,G18=""),"",IF(C18=0,"",D18/C18))</x:f>
      </x:c>
      <x:c r="J18" s="4" t="str">
        <x:f>IF(OR(COUNT(B18:F18)&lt;5,G18=""),"",IF(D18=0,"",G18/D18))</x:f>
      </x:c>
      <x:c r="K18" s="13" t="str">
        <x:f>IF(OR(COUNT(B18:F18)&lt;5,G18=""),"",IF(G18=0,"",E18/G18))</x:f>
      </x:c>
      <x:c r="L18" s="13" t="str">
        <x:f>IF(OR(COUNT(B18:F18)&lt;5,G18=""),"",IF(F18=0,"",D18/F18))</x:f>
      </x:c>
      <x:c r="M18" s="4" t="n">
        <x:f>IF(AND(COUNT(B18:F18)=5,ISNUMBER(G18)),1,0)</x:f>
        <x:v>0</x:v>
      </x:c>
    </x:row>
    <x:row r="19" ht="25" customHeight="1">
      <x:c r="A19" s="12" t="n">
        <x:f>'月次明細'!A69</x:f>
        <x:v>46419</x:v>
      </x:c>
      <x:c r="B19" s="8"/>
      <x:c r="C19" s="8"/>
      <x:c r="D19" s="8"/>
      <x:c r="E19" s="8"/>
      <x:c r="F19" s="8"/>
      <x:c r="G19" s="4" t="str">
        <x:f>IF(COUNT(B19:F19)=5,IF('月次明細'!D69="","",'月次明細'!D69),"")</x:f>
      </x:c>
      <x:c r="H19" s="13" t="str">
        <x:f>IF(OR(COUNT(B19:F19)&lt;5,G19=""),"",IF(B19=0,"",C19/B19))</x:f>
      </x:c>
      <x:c r="I19" s="13" t="str">
        <x:f>IF(OR(COUNT(B19:F19)&lt;5,G19=""),"",IF(C19=0,"",D19/C19))</x:f>
      </x:c>
      <x:c r="J19" s="4" t="str">
        <x:f>IF(OR(COUNT(B19:F19)&lt;5,G19=""),"",IF(D19=0,"",G19/D19))</x:f>
      </x:c>
      <x:c r="K19" s="13" t="str">
        <x:f>IF(OR(COUNT(B19:F19)&lt;5,G19=""),"",IF(G19=0,"",E19/G19))</x:f>
      </x:c>
      <x:c r="L19" s="13" t="str">
        <x:f>IF(OR(COUNT(B19:F19)&lt;5,G19=""),"",IF(F19=0,"",D19/F19))</x:f>
      </x:c>
      <x:c r="M19" s="4" t="n">
        <x:f>IF(AND(COUNT(B19:F19)=5,ISNUMBER(G19)),1,0)</x:f>
        <x:v>0</x:v>
      </x:c>
    </x:row>
    <x:row r="20" ht="25" customHeight="1">
      <x:c r="A20" s="12" t="n">
        <x:f>'月次明細'!A75</x:f>
        <x:v>46447</x:v>
      </x:c>
      <x:c r="B20" s="8"/>
      <x:c r="C20" s="8"/>
      <x:c r="D20" s="8"/>
      <x:c r="E20" s="8"/>
      <x:c r="F20" s="8"/>
      <x:c r="G20" s="4" t="str">
        <x:f>IF(COUNT(B20:F20)=5,IF('月次明細'!D75="","",'月次明細'!D75),"")</x:f>
      </x:c>
      <x:c r="H20" s="13" t="str">
        <x:f>IF(OR(COUNT(B20:F20)&lt;5,G20=""),"",IF(B20=0,"",C20/B20))</x:f>
      </x:c>
      <x:c r="I20" s="13" t="str">
        <x:f>IF(OR(COUNT(B20:F20)&lt;5,G20=""),"",IF(C20=0,"",D20/C20))</x:f>
      </x:c>
      <x:c r="J20" s="4" t="str">
        <x:f>IF(OR(COUNT(B20:F20)&lt;5,G20=""),"",IF(D20=0,"",G20/D20))</x:f>
      </x:c>
      <x:c r="K20" s="13" t="str">
        <x:f>IF(OR(COUNT(B20:F20)&lt;5,G20=""),"",IF(G20=0,"",E20/G20))</x:f>
      </x:c>
      <x:c r="L20" s="13" t="str">
        <x:f>IF(OR(COUNT(B20:F20)&lt;5,G20=""),"",IF(F20=0,"",D20/F20))</x:f>
      </x:c>
      <x:c r="M20" s="4" t="n">
        <x:f>IF(AND(COUNT(B20:F20)=5,ISNUMBER(G20)),1,0)</x:f>
        <x:v>0</x:v>
      </x:c>
    </x:row>
    <x:row r="21" ht="25" customHeight="1">
      <x:c r="A21" s="4"/>
      <x:c r="B21" s="4"/>
      <x:c r="C21" s="4"/>
      <x:c r="D21" s="4"/>
      <x:c r="E21" s="4"/>
      <x:c r="F21" s="4"/>
      <x:c r="G21" s="4"/>
      <x:c r="H21" s="13"/>
      <x:c r="I21" s="13"/>
      <x:c r="J21" s="4"/>
      <x:c r="K21" s="13"/>
      <x:c r="L21" s="13"/>
      <x:c r="M21" s="4"/>
    </x:row>
    <x:row r="22" ht="25" customHeight="1">
      <x:c r="A22" s="16" t="str">
        <x:v>入力済み月合計</x:v>
      </x:c>
      <x:c r="B22" s="16" t="n">
        <x:f>IF(COUNT(G9:G20)=0,"",SUMIF(M9:M20,1,B9:B20))</x:f>
        <x:v>1000000</x:v>
      </x:c>
      <x:c r="C22" s="16" t="n">
        <x:f>IF(COUNT(G9:G20)=0,"",SUMIF(M9:M20,1,C9:C20))</x:f>
        <x:v>10000</x:v>
      </x:c>
      <x:c r="D22" s="16" t="n">
        <x:f>IF(COUNT(G9:G20)=0,"",SUMIF(M9:M20,1,D9:D20))</x:f>
        <x:v>220</x:v>
      </x:c>
      <x:c r="E22" s="16" t="n">
        <x:f>IF(COUNT(G9:G20)=0,"",SUMIF(M9:M20,1,E9:E20))</x:f>
        <x:v>2200000</x:v>
      </x:c>
      <x:c r="F22" s="16" t="n">
        <x:f>IF(COUNT(G9:G20)=0,"",SUMIF(M9:M20,1,F9:F20))</x:f>
        <x:v>200</x:v>
      </x:c>
      <x:c r="G22" s="16" t="n">
        <x:f>IF(COUNT(G9:G20)=0,"",SUMIF(M9:M20,1,G9:G20))</x:f>
        <x:v>600000</x:v>
      </x:c>
      <x:c r="H22" s="17" t="n">
        <x:f>IF(OR(B22="",B22=0),"",C22/B22)</x:f>
        <x:v>0.01</x:v>
      </x:c>
      <x:c r="I22" s="17" t="n">
        <x:f>IF(OR(C22="",C22=0),"",D22/C22)</x:f>
        <x:v>0.022</x:v>
      </x:c>
      <x:c r="J22" s="16" t="n">
        <x:f>IF(OR(D22="",D22=0),"",G22/D22)</x:f>
        <x:v>2727.2727272727275</x:v>
      </x:c>
      <x:c r="K22" s="17" t="n">
        <x:f>IF(OR(G22="",G22=0),"",E22/G22)</x:f>
        <x:v>3.6666666666666665</x:v>
      </x:c>
      <x:c r="L22" s="17" t="n">
        <x:f>IF(OR(F22="",F22=0),"",D22/F22)</x:f>
        <x:v>1.1</x:v>
      </x:c>
      <x:c r="M22" s="4"/>
    </x:row>
    <x:row r="23" ht="2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 ht="2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 ht="2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 ht="2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 ht="2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 ht="2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 ht="2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2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2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2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2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2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2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2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2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2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2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2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2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2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2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2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2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2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2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2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2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2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2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2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2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2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2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2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2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2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2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2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2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2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L2"/>
    <x:mergeCell ref="A4:L4"/>
    <x:mergeCell ref="A5:L5"/>
    <x:mergeCell ref="A6:L6"/>
    <x:mergeCell ref="A7:L7"/>
  </x:mergeCells>
  <x:pageMargins left="0.7" right="0.7" top="0.75" bottom="0.75" header="0.3" footer="0.3"/>
</x:worksheet>
</file>